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50" activeTab="1"/>
  </bookViews>
  <sheets>
    <sheet name="Anne-1 " sheetId="1" r:id="rId1"/>
    <sheet name="Anne-2" sheetId="2" r:id="rId2"/>
    <sheet name="Anne-3" sheetId="3" r:id="rId3"/>
  </sheets>
  <definedNames>
    <definedName name="_xlnm.Print_Area" localSheetId="0">'Anne-1 '!$A$1:$X$19</definedName>
    <definedName name="_xlnm.Print_Area" localSheetId="1">'Anne-2'!$A$1:$AE$39</definedName>
  </definedNames>
  <calcPr fullCalcOnLoad="1"/>
</workbook>
</file>

<file path=xl/sharedStrings.xml><?xml version="1.0" encoding="utf-8"?>
<sst xmlns="http://schemas.openxmlformats.org/spreadsheetml/2006/main" count="162" uniqueCount="92">
  <si>
    <t>Total</t>
  </si>
  <si>
    <t>Andhra Pradesh</t>
  </si>
  <si>
    <t>Assam</t>
  </si>
  <si>
    <t>Bihar</t>
  </si>
  <si>
    <t>Gujarat</t>
  </si>
  <si>
    <t>Haryana</t>
  </si>
  <si>
    <t>H.P.</t>
  </si>
  <si>
    <t>J&amp;K</t>
  </si>
  <si>
    <t>Karnataka</t>
  </si>
  <si>
    <t>Kerala</t>
  </si>
  <si>
    <t>M.P.</t>
  </si>
  <si>
    <t>Maharashtra</t>
  </si>
  <si>
    <t>Orissa</t>
  </si>
  <si>
    <t>Punjab</t>
  </si>
  <si>
    <t>Rajasthan</t>
  </si>
  <si>
    <t>Tamilnadu</t>
  </si>
  <si>
    <t>West Bengal</t>
  </si>
  <si>
    <t>Kolkatta</t>
  </si>
  <si>
    <t>Chennai</t>
  </si>
  <si>
    <t>NLD</t>
  </si>
  <si>
    <t>ILD</t>
  </si>
  <si>
    <t>ISP</t>
  </si>
  <si>
    <t>Bharti Airtel</t>
  </si>
  <si>
    <t>V-SAT</t>
  </si>
  <si>
    <t>BSNL</t>
  </si>
  <si>
    <t>Idea</t>
  </si>
  <si>
    <t>Others</t>
  </si>
  <si>
    <t>Grand Total</t>
  </si>
  <si>
    <t>S. No.</t>
  </si>
  <si>
    <t>Name of Operator</t>
  </si>
  <si>
    <t>Reliance Telecom</t>
  </si>
  <si>
    <t>Vodaphone Essar</t>
  </si>
  <si>
    <t>Tata Indicom</t>
  </si>
  <si>
    <t>Aircel</t>
  </si>
  <si>
    <t>Gross Revenue</t>
  </si>
  <si>
    <t>%age market Share</t>
  </si>
  <si>
    <t>Annexure-1</t>
  </si>
  <si>
    <t>%age growth against Previous Quarter</t>
  </si>
  <si>
    <t>Market Share</t>
  </si>
  <si>
    <t>%age growth against corresponding period of Previous Year</t>
  </si>
  <si>
    <t>Circle Weightage</t>
  </si>
  <si>
    <t>Total Revenue</t>
  </si>
  <si>
    <t>Revenue</t>
  </si>
  <si>
    <t>Name of License area</t>
  </si>
  <si>
    <t>All Operators</t>
  </si>
  <si>
    <t>Annexure-2</t>
  </si>
  <si>
    <t>Note:</t>
  </si>
  <si>
    <t>Total East Zone</t>
  </si>
  <si>
    <t>Circle Weightage (All India)</t>
  </si>
  <si>
    <t>Total North Zone</t>
  </si>
  <si>
    <t>Total South Zone</t>
  </si>
  <si>
    <t>Total West Zone</t>
  </si>
  <si>
    <t>Gap (Between Industry growth and BSNL Growth)</t>
  </si>
  <si>
    <t xml:space="preserve">Sl. No. </t>
  </si>
  <si>
    <t>April to June 2011</t>
  </si>
  <si>
    <t>July to Sep. 2011</t>
  </si>
  <si>
    <t>NE</t>
  </si>
  <si>
    <t>U.P. (East)</t>
  </si>
  <si>
    <t>U.P.(West)</t>
  </si>
  <si>
    <t>Other Operation total</t>
  </si>
  <si>
    <t xml:space="preserve">1.  Source of data: TRAI Report </t>
  </si>
  <si>
    <t>2. Revenue from Delhi &amp; Mumbai not included in Total Revenue Figure</t>
  </si>
  <si>
    <t>(1) Report of TRAI for Private Operator &amp; MTNL</t>
  </si>
  <si>
    <t>(2) Report from CA Cell for BSNL</t>
  </si>
  <si>
    <t>(3)   * This is the income from services.  It does not include other incomes</t>
  </si>
  <si>
    <t>April 2011 to Mar. 2012</t>
  </si>
  <si>
    <t>April to June 2012</t>
  </si>
  <si>
    <t>Oct. to Dec. 2012</t>
  </si>
  <si>
    <t>Jan. to Mar. 2013</t>
  </si>
  <si>
    <t>(1)  Report of TRAI for Private Operators &amp; MTNL</t>
  </si>
  <si>
    <t>(2)  Report from CA Cell for BSNL</t>
  </si>
  <si>
    <t>July to Sep 2012</t>
  </si>
  <si>
    <t>All Operator</t>
  </si>
  <si>
    <t>%age growth against corres-ponding period of previous year</t>
  </si>
  <si>
    <t>Oct. to Dec. 2011</t>
  </si>
  <si>
    <t>April to Dec. 2012</t>
  </si>
  <si>
    <t>Sub: Quarterly Operator wise %age Revenue Share (Gross Revenue in Rs. Crores) for the year 2012-13 (from 01.10.2012 to 31.12.2012)</t>
  </si>
  <si>
    <t>April to Dec 2011</t>
  </si>
  <si>
    <t>April to Dec.</t>
  </si>
  <si>
    <t>Source of data: TRAI Report</t>
  </si>
  <si>
    <t>From 01.04.2011 to 31.12.2011</t>
  </si>
  <si>
    <t>From 01.04.2012 to 31.12.2012</t>
  </si>
  <si>
    <t>Basic</t>
  </si>
  <si>
    <t>Mobile</t>
  </si>
  <si>
    <t>Total (Basic+Mobile)</t>
  </si>
  <si>
    <t>2011-12</t>
  </si>
  <si>
    <t>2012-13</t>
  </si>
  <si>
    <t>% increase/ decrease</t>
  </si>
  <si>
    <t xml:space="preserve">S. No. </t>
  </si>
  <si>
    <t>Sub: License area wise Gross Revenue  (Rs. in Crore) of BSNL for the year 2012-13 (Q1 to Q3)  and %age growth against corresponding period of previous year</t>
  </si>
  <si>
    <t>Annexure-3</t>
  </si>
  <si>
    <t>Sub: License area wise Gross Revenue  (Rs. in Crore) of BSNL from Basic &amp; Mobile Segment in the year 2012-13 (April -December)  and %age growth against corresponding period of previous year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</si>
</sst>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09]dd\ mmmm\ yyyy"/>
    <numFmt numFmtId="199" formatCode="#\ ???/???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vertical="center"/>
      <protection/>
    </xf>
    <xf numFmtId="4" fontId="6" fillId="0" borderId="13" xfId="15" applyNumberFormat="1" applyFont="1" applyBorder="1" applyAlignment="1">
      <alignment horizontal="center" vertical="center"/>
      <protection/>
    </xf>
    <xf numFmtId="4" fontId="5" fillId="0" borderId="14" xfId="15" applyNumberFormat="1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1" fontId="0" fillId="0" borderId="0" xfId="0" applyNumberForma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2" xfId="15" applyNumberFormat="1" applyFont="1" applyBorder="1" applyAlignment="1">
      <alignment horizontal="center" vertical="center"/>
      <protection/>
    </xf>
    <xf numFmtId="3" fontId="6" fillId="0" borderId="11" xfId="15" applyNumberFormat="1" applyFont="1" applyBorder="1" applyAlignment="1">
      <alignment horizontal="center" vertical="center"/>
      <protection/>
    </xf>
    <xf numFmtId="4" fontId="6" fillId="0" borderId="16" xfId="15" applyNumberFormat="1" applyFont="1" applyBorder="1" applyAlignment="1">
      <alignment horizontal="center" vertical="center"/>
      <protection/>
    </xf>
    <xf numFmtId="3" fontId="6" fillId="0" borderId="15" xfId="15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15" applyFont="1" applyFill="1" applyBorder="1" applyAlignment="1">
      <alignment vertical="center"/>
      <protection/>
    </xf>
    <xf numFmtId="0" fontId="6" fillId="0" borderId="16" xfId="15" applyFont="1" applyBorder="1" applyAlignment="1">
      <alignment vertical="center"/>
      <protection/>
    </xf>
    <xf numFmtId="0" fontId="6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4" fontId="6" fillId="0" borderId="15" xfId="15" applyNumberFormat="1" applyFont="1" applyBorder="1" applyAlignment="1">
      <alignment horizontal="center" vertical="center"/>
      <protection/>
    </xf>
    <xf numFmtId="0" fontId="5" fillId="2" borderId="17" xfId="15" applyFont="1" applyFill="1" applyBorder="1" applyAlignment="1">
      <alignment horizontal="center" vertical="center" wrapText="1"/>
      <protection/>
    </xf>
    <xf numFmtId="0" fontId="5" fillId="2" borderId="18" xfId="15" applyFont="1" applyFill="1" applyBorder="1" applyAlignment="1">
      <alignment horizontal="center" vertical="center" wrapText="1"/>
      <protection/>
    </xf>
    <xf numFmtId="0" fontId="5" fillId="2" borderId="12" xfId="15" applyFont="1" applyFill="1" applyBorder="1" applyAlignment="1">
      <alignment horizontal="center" vertical="center" wrapText="1"/>
      <protection/>
    </xf>
    <xf numFmtId="0" fontId="5" fillId="2" borderId="14" xfId="1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1" xfId="15" applyFont="1" applyBorder="1" applyAlignment="1">
      <alignment horizontal="center" vertical="center" wrapText="1"/>
      <protection/>
    </xf>
    <xf numFmtId="0" fontId="4" fillId="24" borderId="13" xfId="15" applyFont="1" applyFill="1" applyBorder="1" applyAlignment="1">
      <alignment vertical="center" wrapText="1"/>
      <protection/>
    </xf>
    <xf numFmtId="187" fontId="4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1" xfId="15" applyFont="1" applyBorder="1" applyAlignment="1">
      <alignment horizontal="center" vertical="center" wrapText="1"/>
      <protection/>
    </xf>
    <xf numFmtId="0" fontId="4" fillId="24" borderId="22" xfId="15" applyFont="1" applyFill="1" applyBorder="1" applyAlignment="1">
      <alignment vertical="center" wrapText="1"/>
      <protection/>
    </xf>
    <xf numFmtId="187" fontId="4" fillId="0" borderId="2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24" borderId="16" xfId="15" applyFont="1" applyFill="1" applyBorder="1" applyAlignment="1">
      <alignment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4" fillId="24" borderId="26" xfId="15" applyFont="1" applyFill="1" applyBorder="1" applyAlignment="1">
      <alignment vertical="center" wrapText="1"/>
      <protection/>
    </xf>
    <xf numFmtId="2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" fontId="3" fillId="8" borderId="29" xfId="0" applyNumberFormat="1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30" xfId="15" applyFont="1" applyFill="1" applyBorder="1" applyAlignment="1">
      <alignment horizontal="center" vertical="center" wrapText="1"/>
      <protection/>
    </xf>
    <xf numFmtId="0" fontId="3" fillId="8" borderId="31" xfId="15" applyFont="1" applyFill="1" applyBorder="1" applyAlignment="1">
      <alignment vertical="center" wrapText="1"/>
      <protection/>
    </xf>
    <xf numFmtId="187" fontId="3" fillId="8" borderId="32" xfId="0" applyNumberFormat="1" applyFont="1" applyFill="1" applyBorder="1" applyAlignment="1">
      <alignment horizontal="center"/>
    </xf>
    <xf numFmtId="3" fontId="3" fillId="8" borderId="33" xfId="0" applyNumberFormat="1" applyFont="1" applyFill="1" applyBorder="1" applyAlignment="1">
      <alignment horizontal="center" vertical="center"/>
    </xf>
    <xf numFmtId="3" fontId="3" fillId="8" borderId="33" xfId="0" applyNumberFormat="1" applyFont="1" applyFill="1" applyBorder="1" applyAlignment="1">
      <alignment/>
    </xf>
    <xf numFmtId="3" fontId="3" fillId="8" borderId="33" xfId="0" applyNumberFormat="1" applyFont="1" applyFill="1" applyBorder="1" applyAlignment="1">
      <alignment horizontal="center"/>
    </xf>
    <xf numFmtId="2" fontId="3" fillId="8" borderId="31" xfId="0" applyNumberFormat="1" applyFont="1" applyFill="1" applyBorder="1" applyAlignment="1">
      <alignment horizontal="center"/>
    </xf>
    <xf numFmtId="2" fontId="3" fillId="8" borderId="33" xfId="0" applyNumberFormat="1" applyFont="1" applyFill="1" applyBorder="1" applyAlignment="1">
      <alignment/>
    </xf>
    <xf numFmtId="2" fontId="3" fillId="8" borderId="34" xfId="0" applyNumberFormat="1" applyFont="1" applyFill="1" applyBorder="1" applyAlignment="1">
      <alignment horizontal="center"/>
    </xf>
    <xf numFmtId="2" fontId="3" fillId="11" borderId="26" xfId="0" applyNumberFormat="1" applyFont="1" applyFill="1" applyBorder="1" applyAlignment="1">
      <alignment horizontal="center"/>
    </xf>
    <xf numFmtId="187" fontId="3" fillId="11" borderId="17" xfId="0" applyNumberFormat="1" applyFont="1" applyFill="1" applyBorder="1" applyAlignment="1">
      <alignment horizontal="center"/>
    </xf>
    <xf numFmtId="187" fontId="3" fillId="11" borderId="29" xfId="0" applyNumberFormat="1" applyFont="1" applyFill="1" applyBorder="1" applyAlignment="1">
      <alignment horizontal="center"/>
    </xf>
    <xf numFmtId="3" fontId="3" fillId="11" borderId="29" xfId="0" applyNumberFormat="1" applyFont="1" applyFill="1" applyBorder="1" applyAlignment="1">
      <alignment horizontal="center"/>
    </xf>
    <xf numFmtId="2" fontId="3" fillId="11" borderId="14" xfId="0" applyNumberFormat="1" applyFont="1" applyFill="1" applyBorder="1" applyAlignment="1">
      <alignment horizontal="center"/>
    </xf>
    <xf numFmtId="2" fontId="3" fillId="11" borderId="12" xfId="0" applyNumberFormat="1" applyFont="1" applyFill="1" applyBorder="1" applyAlignment="1">
      <alignment horizontal="center"/>
    </xf>
    <xf numFmtId="2" fontId="3" fillId="11" borderId="29" xfId="0" applyNumberFormat="1" applyFont="1" applyFill="1" applyBorder="1" applyAlignment="1">
      <alignment horizontal="center"/>
    </xf>
    <xf numFmtId="2" fontId="3" fillId="11" borderId="18" xfId="0" applyNumberFormat="1" applyFont="1" applyFill="1" applyBorder="1" applyAlignment="1">
      <alignment horizontal="center"/>
    </xf>
    <xf numFmtId="2" fontId="3" fillId="11" borderId="28" xfId="0" applyNumberFormat="1" applyFont="1" applyFill="1" applyBorder="1" applyAlignment="1">
      <alignment horizontal="center"/>
    </xf>
    <xf numFmtId="187" fontId="3" fillId="11" borderId="27" xfId="0" applyNumberFormat="1" applyFont="1" applyFill="1" applyBorder="1" applyAlignment="1">
      <alignment horizontal="center"/>
    </xf>
    <xf numFmtId="0" fontId="3" fillId="11" borderId="27" xfId="0" applyFont="1" applyFill="1" applyBorder="1" applyAlignment="1">
      <alignment/>
    </xf>
    <xf numFmtId="3" fontId="3" fillId="11" borderId="27" xfId="0" applyNumberFormat="1" applyFont="1" applyFill="1" applyBorder="1" applyAlignment="1">
      <alignment horizontal="center"/>
    </xf>
    <xf numFmtId="0" fontId="3" fillId="8" borderId="35" xfId="0" applyFont="1" applyFill="1" applyBorder="1" applyAlignment="1">
      <alignment/>
    </xf>
    <xf numFmtId="2" fontId="3" fillId="8" borderId="35" xfId="0" applyNumberFormat="1" applyFont="1" applyFill="1" applyBorder="1" applyAlignment="1">
      <alignment/>
    </xf>
    <xf numFmtId="3" fontId="3" fillId="8" borderId="35" xfId="0" applyNumberFormat="1" applyFont="1" applyFill="1" applyBorder="1" applyAlignment="1">
      <alignment horizontal="center"/>
    </xf>
    <xf numFmtId="2" fontId="3" fillId="8" borderId="36" xfId="0" applyNumberFormat="1" applyFont="1" applyFill="1" applyBorder="1" applyAlignment="1">
      <alignment horizontal="center"/>
    </xf>
    <xf numFmtId="2" fontId="3" fillId="8" borderId="37" xfId="0" applyNumberFormat="1" applyFont="1" applyFill="1" applyBorder="1" applyAlignment="1">
      <alignment horizontal="center"/>
    </xf>
    <xf numFmtId="2" fontId="3" fillId="8" borderId="35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8" borderId="38" xfId="0" applyNumberFormat="1" applyFont="1" applyFill="1" applyBorder="1" applyAlignment="1">
      <alignment horizontal="center"/>
    </xf>
    <xf numFmtId="2" fontId="4" fillId="8" borderId="39" xfId="0" applyNumberFormat="1" applyFont="1" applyFill="1" applyBorder="1" applyAlignment="1">
      <alignment horizontal="center"/>
    </xf>
    <xf numFmtId="2" fontId="4" fillId="8" borderId="40" xfId="0" applyNumberFormat="1" applyFont="1" applyFill="1" applyBorder="1" applyAlignment="1">
      <alignment horizontal="center"/>
    </xf>
    <xf numFmtId="0" fontId="4" fillId="0" borderId="41" xfId="15" applyFont="1" applyBorder="1" applyAlignment="1">
      <alignment horizontal="center" vertical="center" wrapText="1"/>
      <protection/>
    </xf>
    <xf numFmtId="0" fontId="4" fillId="24" borderId="41" xfId="15" applyFont="1" applyFill="1" applyBorder="1" applyAlignment="1">
      <alignment vertical="center" wrapText="1"/>
      <protection/>
    </xf>
    <xf numFmtId="187" fontId="4" fillId="0" borderId="42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3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24" borderId="23" xfId="15" applyFont="1" applyFill="1" applyBorder="1" applyAlignment="1">
      <alignment vertical="center" wrapText="1"/>
      <protection/>
    </xf>
    <xf numFmtId="187" fontId="4" fillId="0" borderId="4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12" xfId="15" applyFont="1" applyBorder="1" applyAlignment="1">
      <alignment horizontal="center" vertical="center" wrapText="1"/>
      <protection/>
    </xf>
    <xf numFmtId="0" fontId="4" fillId="24" borderId="29" xfId="15" applyFont="1" applyFill="1" applyBorder="1" applyAlignment="1">
      <alignment vertical="center" wrapText="1"/>
      <protection/>
    </xf>
    <xf numFmtId="187" fontId="4" fillId="0" borderId="17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7" fontId="5" fillId="2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12" xfId="15" applyNumberFormat="1" applyFont="1" applyBorder="1" applyAlignment="1">
      <alignment horizontal="center" vertical="center"/>
      <protection/>
    </xf>
    <xf numFmtId="4" fontId="6" fillId="25" borderId="16" xfId="15" applyNumberFormat="1" applyFont="1" applyFill="1" applyBorder="1" applyAlignment="1">
      <alignment horizontal="center" vertical="center"/>
      <protection/>
    </xf>
    <xf numFmtId="3" fontId="6" fillId="25" borderId="15" xfId="15" applyNumberFormat="1" applyFont="1" applyFill="1" applyBorder="1" applyAlignment="1">
      <alignment horizontal="center" vertical="center"/>
      <protection/>
    </xf>
    <xf numFmtId="4" fontId="6" fillId="25" borderId="13" xfId="15" applyNumberFormat="1" applyFont="1" applyFill="1" applyBorder="1" applyAlignment="1">
      <alignment horizontal="center" vertical="center"/>
      <protection/>
    </xf>
    <xf numFmtId="3" fontId="6" fillId="25" borderId="11" xfId="15" applyNumberFormat="1" applyFont="1" applyFill="1" applyBorder="1" applyAlignment="1">
      <alignment horizontal="center" vertical="center"/>
      <protection/>
    </xf>
    <xf numFmtId="3" fontId="6" fillId="0" borderId="15" xfId="15" applyNumberFormat="1" applyFont="1" applyFill="1" applyBorder="1" applyAlignment="1">
      <alignment horizontal="center" vertical="center"/>
      <protection/>
    </xf>
    <xf numFmtId="4" fontId="6" fillId="0" borderId="16" xfId="15" applyNumberFormat="1" applyFont="1" applyFill="1" applyBorder="1" applyAlignment="1">
      <alignment horizontal="center" vertical="center"/>
      <protection/>
    </xf>
    <xf numFmtId="3" fontId="6" fillId="0" borderId="11" xfId="15" applyNumberFormat="1" applyFont="1" applyFill="1" applyBorder="1" applyAlignment="1">
      <alignment horizontal="center" vertical="center"/>
      <protection/>
    </xf>
    <xf numFmtId="4" fontId="6" fillId="0" borderId="13" xfId="15" applyNumberFormat="1" applyFont="1" applyFill="1" applyBorder="1" applyAlignment="1">
      <alignment horizontal="center" vertical="center"/>
      <protection/>
    </xf>
    <xf numFmtId="3" fontId="5" fillId="0" borderId="12" xfId="15" applyNumberFormat="1" applyFont="1" applyFill="1" applyBorder="1" applyAlignment="1">
      <alignment horizontal="center" vertical="center"/>
      <protection/>
    </xf>
    <xf numFmtId="4" fontId="5" fillId="0" borderId="14" xfId="15" applyNumberFormat="1" applyFont="1" applyFill="1" applyBorder="1" applyAlignment="1">
      <alignment horizontal="center" vertical="center"/>
      <protection/>
    </xf>
    <xf numFmtId="2" fontId="3" fillId="8" borderId="33" xfId="0" applyNumberFormat="1" applyFont="1" applyFill="1" applyBorder="1" applyAlignment="1">
      <alignment horizontal="center" vertical="center"/>
    </xf>
    <xf numFmtId="2" fontId="3" fillId="8" borderId="33" xfId="0" applyNumberFormat="1" applyFont="1" applyFill="1" applyBorder="1" applyAlignment="1">
      <alignment horizontal="center"/>
    </xf>
    <xf numFmtId="3" fontId="6" fillId="0" borderId="42" xfId="15" applyNumberFormat="1" applyFont="1" applyFill="1" applyBorder="1" applyAlignment="1">
      <alignment horizontal="center" vertical="center"/>
      <protection/>
    </xf>
    <xf numFmtId="4" fontId="6" fillId="0" borderId="43" xfId="15" applyNumberFormat="1" applyFont="1" applyFill="1" applyBorder="1" applyAlignment="1">
      <alignment horizontal="center" vertical="center"/>
      <protection/>
    </xf>
    <xf numFmtId="3" fontId="6" fillId="0" borderId="19" xfId="15" applyNumberFormat="1" applyFont="1" applyFill="1" applyBorder="1" applyAlignment="1">
      <alignment horizontal="center" vertical="center"/>
      <protection/>
    </xf>
    <xf numFmtId="4" fontId="6" fillId="0" borderId="20" xfId="15" applyNumberFormat="1" applyFont="1" applyFill="1" applyBorder="1" applyAlignment="1">
      <alignment horizontal="center" vertical="center"/>
      <protection/>
    </xf>
    <xf numFmtId="0" fontId="3" fillId="8" borderId="29" xfId="0" applyFont="1" applyFill="1" applyBorder="1" applyAlignment="1">
      <alignment vertical="center" wrapText="1"/>
    </xf>
    <xf numFmtId="0" fontId="3" fillId="8" borderId="45" xfId="15" applyFont="1" applyFill="1" applyBorder="1" applyAlignment="1">
      <alignment horizontal="center" vertical="center" wrapText="1"/>
      <protection/>
    </xf>
    <xf numFmtId="3" fontId="6" fillId="0" borderId="21" xfId="15" applyNumberFormat="1" applyFont="1" applyFill="1" applyBorder="1" applyAlignment="1">
      <alignment horizontal="center" vertical="center"/>
      <protection/>
    </xf>
    <xf numFmtId="3" fontId="5" fillId="0" borderId="17" xfId="15" applyNumberFormat="1" applyFont="1" applyBorder="1" applyAlignment="1">
      <alignment horizontal="center" vertical="center"/>
      <protection/>
    </xf>
    <xf numFmtId="4" fontId="6" fillId="0" borderId="22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 quotePrefix="1">
      <alignment/>
    </xf>
    <xf numFmtId="17" fontId="3" fillId="8" borderId="1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25" borderId="13" xfId="0" applyNumberFormat="1" applyFont="1" applyFill="1" applyBorder="1" applyAlignment="1">
      <alignment horizontal="center"/>
    </xf>
    <xf numFmtId="0" fontId="4" fillId="0" borderId="13" xfId="15" applyFont="1" applyFill="1" applyBorder="1" applyAlignment="1">
      <alignment vertical="center" wrapText="1"/>
      <protection/>
    </xf>
    <xf numFmtId="2" fontId="4" fillId="25" borderId="13" xfId="0" applyNumberFormat="1" applyFont="1" applyFill="1" applyBorder="1" applyAlignment="1">
      <alignment horizontal="center"/>
    </xf>
    <xf numFmtId="1" fontId="3" fillId="11" borderId="12" xfId="0" applyNumberFormat="1" applyFont="1" applyFill="1" applyBorder="1" applyAlignment="1">
      <alignment horizontal="center"/>
    </xf>
    <xf numFmtId="1" fontId="3" fillId="11" borderId="29" xfId="0" applyNumberFormat="1" applyFont="1" applyFill="1" applyBorder="1" applyAlignment="1">
      <alignment horizontal="center"/>
    </xf>
    <xf numFmtId="4" fontId="3" fillId="11" borderId="14" xfId="0" applyNumberFormat="1" applyFont="1" applyFill="1" applyBorder="1" applyAlignment="1">
      <alignment horizontal="center"/>
    </xf>
    <xf numFmtId="3" fontId="3" fillId="11" borderId="12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2" xfId="15" applyFont="1" applyFill="1" applyBorder="1" applyAlignment="1">
      <alignment vertical="center" wrapText="1"/>
      <protection/>
    </xf>
    <xf numFmtId="4" fontId="4" fillId="25" borderId="22" xfId="0" applyNumberFormat="1" applyFont="1" applyFill="1" applyBorder="1" applyAlignment="1">
      <alignment horizontal="center"/>
    </xf>
    <xf numFmtId="2" fontId="4" fillId="25" borderId="22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3" fillId="8" borderId="36" xfId="15" applyFont="1" applyFill="1" applyBorder="1" applyAlignment="1">
      <alignment vertical="center" wrapText="1"/>
      <protection/>
    </xf>
    <xf numFmtId="1" fontId="3" fillId="8" borderId="45" xfId="0" applyNumberFormat="1" applyFont="1" applyFill="1" applyBorder="1" applyAlignment="1">
      <alignment horizontal="center" vertical="center"/>
    </xf>
    <xf numFmtId="1" fontId="3" fillId="8" borderId="35" xfId="0" applyNumberFormat="1" applyFont="1" applyFill="1" applyBorder="1" applyAlignment="1">
      <alignment horizontal="center" vertical="center"/>
    </xf>
    <xf numFmtId="4" fontId="3" fillId="8" borderId="36" xfId="0" applyNumberFormat="1" applyFont="1" applyFill="1" applyBorder="1" applyAlignment="1">
      <alignment horizontal="center" vertical="center"/>
    </xf>
    <xf numFmtId="3" fontId="3" fillId="8" borderId="45" xfId="0" applyNumberFormat="1" applyFont="1" applyFill="1" applyBorder="1" applyAlignment="1">
      <alignment horizontal="center"/>
    </xf>
    <xf numFmtId="4" fontId="3" fillId="8" borderId="36" xfId="0" applyNumberFormat="1" applyFont="1" applyFill="1" applyBorder="1" applyAlignment="1">
      <alignment horizontal="center"/>
    </xf>
    <xf numFmtId="1" fontId="3" fillId="8" borderId="45" xfId="0" applyNumberFormat="1" applyFont="1" applyFill="1" applyBorder="1" applyAlignment="1">
      <alignment horizontal="center"/>
    </xf>
    <xf numFmtId="1" fontId="3" fillId="8" borderId="35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  <protection/>
    </xf>
    <xf numFmtId="0" fontId="5" fillId="2" borderId="12" xfId="15" applyFont="1" applyFill="1" applyBorder="1" applyAlignment="1">
      <alignment horizontal="center" vertical="center" wrapText="1"/>
      <protection/>
    </xf>
    <xf numFmtId="17" fontId="5" fillId="2" borderId="21" xfId="0" applyNumberFormat="1" applyFont="1" applyFill="1" applyBorder="1" applyAlignment="1">
      <alignment horizontal="center" vertical="center" wrapText="1"/>
    </xf>
    <xf numFmtId="17" fontId="5" fillId="2" borderId="22" xfId="0" applyNumberFormat="1" applyFont="1" applyFill="1" applyBorder="1" applyAlignment="1">
      <alignment horizontal="center" vertical="center" wrapText="1"/>
    </xf>
    <xf numFmtId="17" fontId="5" fillId="2" borderId="21" xfId="0" applyNumberFormat="1" applyFont="1" applyFill="1" applyBorder="1" applyAlignment="1">
      <alignment horizontal="center" wrapText="1"/>
    </xf>
    <xf numFmtId="17" fontId="5" fillId="2" borderId="22" xfId="0" applyNumberFormat="1" applyFont="1" applyFill="1" applyBorder="1" applyAlignment="1">
      <alignment horizontal="center" wrapText="1"/>
    </xf>
    <xf numFmtId="17" fontId="5" fillId="2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2" borderId="22" xfId="15" applyFont="1" applyFill="1" applyBorder="1" applyAlignment="1">
      <alignment horizontal="center" vertical="center" wrapText="1"/>
      <protection/>
    </xf>
    <xf numFmtId="0" fontId="5" fillId="2" borderId="14" xfId="15" applyFont="1" applyFill="1" applyBorder="1" applyAlignment="1">
      <alignment horizontal="center" vertical="center" wrapText="1"/>
      <protection/>
    </xf>
    <xf numFmtId="17" fontId="3" fillId="8" borderId="20" xfId="0" applyNumberFormat="1" applyFont="1" applyFill="1" applyBorder="1" applyAlignment="1">
      <alignment horizontal="center" vertical="center" wrapText="1"/>
    </xf>
    <xf numFmtId="17" fontId="3" fillId="8" borderId="46" xfId="0" applyNumberFormat="1" applyFont="1" applyFill="1" applyBorder="1" applyAlignment="1">
      <alignment horizontal="center" vertical="center" wrapText="1"/>
    </xf>
    <xf numFmtId="17" fontId="3" fillId="8" borderId="19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8" borderId="21" xfId="15" applyFont="1" applyFill="1" applyBorder="1" applyAlignment="1">
      <alignment horizontal="center" vertical="center" wrapText="1"/>
      <protection/>
    </xf>
    <xf numFmtId="0" fontId="3" fillId="8" borderId="11" xfId="15" applyFont="1" applyFill="1" applyBorder="1" applyAlignment="1">
      <alignment horizontal="center" vertical="center" wrapText="1"/>
      <protection/>
    </xf>
    <xf numFmtId="0" fontId="3" fillId="8" borderId="12" xfId="15" applyFont="1" applyFill="1" applyBorder="1" applyAlignment="1">
      <alignment horizontal="center" vertical="center" wrapText="1"/>
      <protection/>
    </xf>
    <xf numFmtId="0" fontId="3" fillId="8" borderId="22" xfId="15" applyFont="1" applyFill="1" applyBorder="1" applyAlignment="1">
      <alignment horizontal="center" vertical="center" wrapText="1"/>
      <protection/>
    </xf>
    <xf numFmtId="0" fontId="3" fillId="8" borderId="13" xfId="15" applyFont="1" applyFill="1" applyBorder="1" applyAlignment="1">
      <alignment horizontal="center" vertical="center" wrapText="1"/>
      <protection/>
    </xf>
    <xf numFmtId="0" fontId="3" fillId="8" borderId="14" xfId="15" applyFont="1" applyFill="1" applyBorder="1" applyAlignment="1">
      <alignment horizontal="center" vertical="center" wrapText="1"/>
      <protection/>
    </xf>
    <xf numFmtId="0" fontId="3" fillId="8" borderId="4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3" fillId="8" borderId="45" xfId="15" applyFont="1" applyFill="1" applyBorder="1" applyAlignment="1">
      <alignment horizontal="center" vertical="center" wrapText="1"/>
      <protection/>
    </xf>
    <xf numFmtId="0" fontId="3" fillId="8" borderId="35" xfId="15" applyFont="1" applyFill="1" applyBorder="1" applyAlignment="1">
      <alignment horizontal="center" vertical="center" wrapText="1"/>
      <protection/>
    </xf>
    <xf numFmtId="0" fontId="3" fillId="11" borderId="12" xfId="15" applyFont="1" applyFill="1" applyBorder="1" applyAlignment="1">
      <alignment horizontal="center" vertical="center" wrapText="1"/>
      <protection/>
    </xf>
    <xf numFmtId="0" fontId="3" fillId="11" borderId="14" xfId="15" applyFont="1" applyFill="1" applyBorder="1" applyAlignment="1">
      <alignment horizontal="center" vertical="center" wrapText="1"/>
      <protection/>
    </xf>
    <xf numFmtId="0" fontId="3" fillId="8" borderId="17" xfId="0" applyFont="1" applyFill="1" applyBorder="1" applyAlignment="1">
      <alignment horizontal="center" vertical="center" wrapText="1"/>
    </xf>
    <xf numFmtId="0" fontId="3" fillId="11" borderId="27" xfId="15" applyFont="1" applyFill="1" applyBorder="1" applyAlignment="1">
      <alignment horizontal="center" vertical="center" wrapText="1"/>
      <protection/>
    </xf>
    <xf numFmtId="0" fontId="3" fillId="8" borderId="38" xfId="15" applyFont="1" applyFill="1" applyBorder="1" applyAlignment="1">
      <alignment horizontal="center" vertical="center" wrapText="1"/>
      <protection/>
    </xf>
    <xf numFmtId="0" fontId="3" fillId="8" borderId="49" xfId="15" applyFont="1" applyFill="1" applyBorder="1" applyAlignment="1">
      <alignment horizontal="center" vertical="center" wrapText="1"/>
      <protection/>
    </xf>
    <xf numFmtId="0" fontId="3" fillId="8" borderId="40" xfId="15" applyFont="1" applyFill="1" applyBorder="1" applyAlignment="1">
      <alignment horizontal="center" vertical="center" wrapText="1"/>
      <protection/>
    </xf>
    <xf numFmtId="0" fontId="3" fillId="8" borderId="50" xfId="15" applyFont="1" applyFill="1" applyBorder="1" applyAlignment="1">
      <alignment horizontal="center" vertical="center" wrapText="1"/>
      <protection/>
    </xf>
    <xf numFmtId="17" fontId="3" fillId="8" borderId="51" xfId="0" applyNumberFormat="1" applyFont="1" applyFill="1" applyBorder="1" applyAlignment="1">
      <alignment horizontal="center" vertical="center" wrapText="1"/>
    </xf>
    <xf numFmtId="17" fontId="3" fillId="8" borderId="52" xfId="0" applyNumberFormat="1" applyFont="1" applyFill="1" applyBorder="1" applyAlignment="1">
      <alignment horizontal="center" vertical="center" wrapText="1"/>
    </xf>
    <xf numFmtId="17" fontId="3" fillId="8" borderId="53" xfId="0" applyNumberFormat="1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zoomScaleSheetLayoutView="100" workbookViewId="0" topLeftCell="A1">
      <selection activeCell="R12" sqref="R12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4" width="13.7109375" style="0" hidden="1" customWidth="1"/>
    <col min="5" max="5" width="12.421875" style="0" hidden="1" customWidth="1"/>
    <col min="6" max="8" width="12.57421875" style="0" hidden="1" customWidth="1"/>
    <col min="9" max="9" width="10.8515625" style="0" customWidth="1"/>
    <col min="10" max="10" width="8.8515625" style="0" customWidth="1"/>
    <col min="11" max="11" width="10.7109375" style="0" customWidth="1"/>
    <col min="13" max="14" width="24.7109375" style="0" hidden="1" customWidth="1"/>
    <col min="15" max="15" width="10.8515625" style="0" customWidth="1"/>
    <col min="17" max="17" width="10.7109375" style="0" customWidth="1"/>
    <col min="18" max="18" width="9.00390625" style="0" customWidth="1"/>
    <col min="19" max="20" width="24.7109375" style="0" hidden="1" customWidth="1"/>
    <col min="21" max="21" width="10.7109375" style="0" customWidth="1"/>
    <col min="22" max="22" width="9.421875" style="0" customWidth="1"/>
    <col min="23" max="23" width="11.28125" style="0" customWidth="1"/>
    <col min="24" max="24" width="17.421875" style="0" customWidth="1"/>
    <col min="30" max="30" width="17.57421875" style="0" customWidth="1"/>
  </cols>
  <sheetData>
    <row r="1" ht="12.75">
      <c r="X1" s="18" t="s">
        <v>36</v>
      </c>
    </row>
    <row r="3" spans="1:24" ht="15.75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ht="13.5" thickBot="1"/>
    <row r="5" spans="1:24" s="131" customFormat="1" ht="30" customHeight="1">
      <c r="A5" s="191" t="s">
        <v>28</v>
      </c>
      <c r="B5" s="199" t="s">
        <v>29</v>
      </c>
      <c r="C5" s="195" t="s">
        <v>54</v>
      </c>
      <c r="D5" s="196"/>
      <c r="E5" s="195" t="s">
        <v>55</v>
      </c>
      <c r="F5" s="196"/>
      <c r="G5" s="195" t="s">
        <v>74</v>
      </c>
      <c r="H5" s="196"/>
      <c r="I5" s="193" t="s">
        <v>77</v>
      </c>
      <c r="J5" s="197"/>
      <c r="K5" s="193" t="s">
        <v>66</v>
      </c>
      <c r="L5" s="194"/>
      <c r="M5" s="193" t="s">
        <v>65</v>
      </c>
      <c r="N5" s="194"/>
      <c r="O5" s="193" t="s">
        <v>71</v>
      </c>
      <c r="P5" s="194"/>
      <c r="Q5" s="193" t="s">
        <v>67</v>
      </c>
      <c r="R5" s="194"/>
      <c r="S5" s="193" t="s">
        <v>68</v>
      </c>
      <c r="T5" s="194"/>
      <c r="U5" s="193" t="s">
        <v>75</v>
      </c>
      <c r="V5" s="194"/>
      <c r="W5" s="191" t="s">
        <v>37</v>
      </c>
      <c r="X5" s="133" t="s">
        <v>78</v>
      </c>
    </row>
    <row r="6" spans="1:24" ht="82.5" customHeight="1" thickBot="1">
      <c r="A6" s="192"/>
      <c r="B6" s="200"/>
      <c r="C6" s="32" t="s">
        <v>34</v>
      </c>
      <c r="D6" s="33" t="s">
        <v>35</v>
      </c>
      <c r="E6" s="32" t="s">
        <v>34</v>
      </c>
      <c r="F6" s="33" t="s">
        <v>35</v>
      </c>
      <c r="G6" s="32" t="s">
        <v>34</v>
      </c>
      <c r="H6" s="33" t="s">
        <v>35</v>
      </c>
      <c r="I6" s="30" t="s">
        <v>34</v>
      </c>
      <c r="J6" s="31" t="s">
        <v>35</v>
      </c>
      <c r="K6" s="32" t="s">
        <v>34</v>
      </c>
      <c r="L6" s="33" t="s">
        <v>35</v>
      </c>
      <c r="M6" s="32" t="s">
        <v>34</v>
      </c>
      <c r="N6" s="33" t="s">
        <v>35</v>
      </c>
      <c r="O6" s="32" t="s">
        <v>34</v>
      </c>
      <c r="P6" s="33" t="s">
        <v>35</v>
      </c>
      <c r="Q6" s="32" t="s">
        <v>34</v>
      </c>
      <c r="R6" s="33" t="s">
        <v>35</v>
      </c>
      <c r="S6" s="32" t="s">
        <v>34</v>
      </c>
      <c r="T6" s="33" t="s">
        <v>35</v>
      </c>
      <c r="U6" s="32" t="s">
        <v>34</v>
      </c>
      <c r="V6" s="33" t="s">
        <v>35</v>
      </c>
      <c r="W6" s="192"/>
      <c r="X6" s="33" t="s">
        <v>39</v>
      </c>
    </row>
    <row r="7" spans="1:30" ht="24.75" customHeight="1">
      <c r="A7" s="9">
        <v>1</v>
      </c>
      <c r="B7" s="26" t="s">
        <v>24</v>
      </c>
      <c r="C7" s="22">
        <v>7139.94</v>
      </c>
      <c r="D7" s="21">
        <f aca="true" t="shared" si="0" ref="D7:D15">C7/$C$15*100</f>
        <v>15.138634161441955</v>
      </c>
      <c r="E7" s="142">
        <v>9040.490000000002</v>
      </c>
      <c r="F7" s="143">
        <f aca="true" t="shared" si="1" ref="F7:F15">E7/$E$15*100</f>
        <v>18.665424299496106</v>
      </c>
      <c r="G7" s="156">
        <v>6544.94</v>
      </c>
      <c r="H7" s="158">
        <f>G7/G$15*100</f>
        <v>13.265235805155513</v>
      </c>
      <c r="I7" s="150">
        <f>E7+C7+G7</f>
        <v>22725.37</v>
      </c>
      <c r="J7" s="151">
        <f aca="true" t="shared" si="2" ref="J7:J15">I7/$I$15*100</f>
        <v>15.679464120864516</v>
      </c>
      <c r="K7" s="142">
        <v>7143.49</v>
      </c>
      <c r="L7" s="143">
        <f>K7/$K$15*100</f>
        <v>13.610442988292352</v>
      </c>
      <c r="M7" s="139">
        <f>K7+I7+E7+C7</f>
        <v>46049.29000000001</v>
      </c>
      <c r="N7" s="138">
        <f aca="true" t="shared" si="3" ref="N7:N15">M7/$M$15*100</f>
        <v>15.715374179784744</v>
      </c>
      <c r="O7" s="22">
        <v>7041.05</v>
      </c>
      <c r="P7" s="21">
        <f aca="true" t="shared" si="4" ref="P7:P15">O7/O$15*100</f>
        <v>13.300712407619644</v>
      </c>
      <c r="Q7" s="156">
        <v>6239</v>
      </c>
      <c r="R7" s="143">
        <f aca="true" t="shared" si="5" ref="R7:R15">Q7/Q$15*100</f>
        <v>11.803241719947422</v>
      </c>
      <c r="S7" s="139">
        <v>6601</v>
      </c>
      <c r="T7" s="138">
        <f aca="true" t="shared" si="6" ref="T7:T15">S7/S$15*100</f>
        <v>13.089269971299183</v>
      </c>
      <c r="U7" s="142">
        <f>O7+K7+Q7</f>
        <v>20423.54</v>
      </c>
      <c r="V7" s="143">
        <f aca="true" t="shared" si="7" ref="V7:V15">U7/$U$15*100</f>
        <v>12.90333382170494</v>
      </c>
      <c r="W7" s="29">
        <f>(Q7-O7)/O7*100</f>
        <v>-11.391056731595432</v>
      </c>
      <c r="X7" s="21">
        <f>(U7-I7)/I7*100</f>
        <v>-10.128899991507282</v>
      </c>
      <c r="Z7" s="136"/>
      <c r="AD7" s="23"/>
    </row>
    <row r="8" spans="1:30" ht="24.75" customHeight="1">
      <c r="A8" s="5">
        <v>2</v>
      </c>
      <c r="B8" s="27" t="s">
        <v>22</v>
      </c>
      <c r="C8" s="20">
        <v>13229.109999999999</v>
      </c>
      <c r="D8" s="7">
        <f t="shared" si="0"/>
        <v>28.04934727343274</v>
      </c>
      <c r="E8" s="144">
        <v>13239.06</v>
      </c>
      <c r="F8" s="145">
        <f t="shared" si="1"/>
        <v>27.33399099235626</v>
      </c>
      <c r="G8" s="144">
        <v>13671.879999999997</v>
      </c>
      <c r="H8" s="145">
        <f>G8/G$15*100</f>
        <v>27.710064889791123</v>
      </c>
      <c r="I8" s="152">
        <f aca="true" t="shared" si="8" ref="I8:I14">E8+C8+G8</f>
        <v>40140.049999999996</v>
      </c>
      <c r="J8" s="153">
        <f t="shared" si="2"/>
        <v>27.694795454802616</v>
      </c>
      <c r="K8" s="144">
        <v>14605.68</v>
      </c>
      <c r="L8" s="145">
        <f aca="true" t="shared" si="9" ref="L8:L15">K8/$K$15*100</f>
        <v>27.82810292241493</v>
      </c>
      <c r="M8" s="139">
        <f aca="true" t="shared" si="10" ref="M8:M14">K8+I8+E8+C8</f>
        <v>81213.9</v>
      </c>
      <c r="N8" s="140">
        <f t="shared" si="3"/>
        <v>27.716102183109008</v>
      </c>
      <c r="O8" s="20">
        <v>15159.380000000001</v>
      </c>
      <c r="P8" s="7">
        <f t="shared" si="4"/>
        <v>28.636432585739495</v>
      </c>
      <c r="Q8" s="144">
        <v>15148.919999999998</v>
      </c>
      <c r="R8" s="145">
        <f t="shared" si="5"/>
        <v>28.659458976782474</v>
      </c>
      <c r="S8" s="141">
        <v>13803.52</v>
      </c>
      <c r="T8" s="140">
        <f t="shared" si="6"/>
        <v>27.37130735255684</v>
      </c>
      <c r="U8" s="142">
        <f aca="true" t="shared" si="11" ref="U8:U14">O8+K8+Q8</f>
        <v>44913.979999999996</v>
      </c>
      <c r="V8" s="145">
        <f t="shared" si="7"/>
        <v>28.376083538964313</v>
      </c>
      <c r="W8" s="29">
        <f aca="true" t="shared" si="12" ref="W8:W15">(Q8-O8)/O8*100</f>
        <v>-0.06900018338482686</v>
      </c>
      <c r="X8" s="7">
        <f aca="true" t="shared" si="13" ref="X8:X15">(U8-I8)/I8*100</f>
        <v>11.893183989556567</v>
      </c>
      <c r="AD8" s="23"/>
    </row>
    <row r="9" spans="1:30" ht="24.75" customHeight="1">
      <c r="A9" s="5">
        <v>3</v>
      </c>
      <c r="B9" s="27" t="s">
        <v>30</v>
      </c>
      <c r="C9" s="20">
        <v>4214.1</v>
      </c>
      <c r="D9" s="7">
        <f t="shared" si="0"/>
        <v>8.93504962502942</v>
      </c>
      <c r="E9" s="144">
        <v>4260.77</v>
      </c>
      <c r="F9" s="145">
        <f t="shared" si="1"/>
        <v>8.79698776200892</v>
      </c>
      <c r="G9" s="144">
        <v>4157.52</v>
      </c>
      <c r="H9" s="145">
        <f aca="true" t="shared" si="14" ref="H9:H15">G9/G$15*100</f>
        <v>8.42643067234385</v>
      </c>
      <c r="I9" s="152">
        <f t="shared" si="8"/>
        <v>12632.390000000001</v>
      </c>
      <c r="J9" s="153">
        <f t="shared" si="2"/>
        <v>8.715770337986477</v>
      </c>
      <c r="K9" s="144">
        <v>3995.770000000001</v>
      </c>
      <c r="L9" s="145">
        <f t="shared" si="9"/>
        <v>7.613113447254626</v>
      </c>
      <c r="M9" s="139">
        <f t="shared" si="10"/>
        <v>25103.030000000006</v>
      </c>
      <c r="N9" s="140">
        <f t="shared" si="3"/>
        <v>8.56698354081815</v>
      </c>
      <c r="O9" s="20">
        <v>4147</v>
      </c>
      <c r="P9" s="7">
        <f t="shared" si="4"/>
        <v>7.833782511755868</v>
      </c>
      <c r="Q9" s="144">
        <v>4198.16</v>
      </c>
      <c r="R9" s="145">
        <f t="shared" si="5"/>
        <v>7.942281977723107</v>
      </c>
      <c r="S9" s="141">
        <v>4059.9099999999994</v>
      </c>
      <c r="T9" s="140">
        <f t="shared" si="6"/>
        <v>8.050485994421642</v>
      </c>
      <c r="U9" s="142">
        <f t="shared" si="11"/>
        <v>12340.93</v>
      </c>
      <c r="V9" s="145">
        <f t="shared" si="7"/>
        <v>7.796843224058765</v>
      </c>
      <c r="W9" s="29">
        <f t="shared" si="12"/>
        <v>1.233662888835299</v>
      </c>
      <c r="X9" s="7">
        <f t="shared" si="13"/>
        <v>-2.307243522405506</v>
      </c>
      <c r="AD9" s="23"/>
    </row>
    <row r="10" spans="1:30" ht="24.75" customHeight="1">
      <c r="A10" s="5">
        <v>4</v>
      </c>
      <c r="B10" s="27" t="s">
        <v>31</v>
      </c>
      <c r="C10" s="20">
        <v>8427.01</v>
      </c>
      <c r="D10" s="7">
        <f t="shared" si="0"/>
        <v>17.867576123162515</v>
      </c>
      <c r="E10" s="144">
        <v>7244.23</v>
      </c>
      <c r="F10" s="145">
        <f t="shared" si="1"/>
        <v>14.956780735683425</v>
      </c>
      <c r="G10" s="144">
        <v>9364.93</v>
      </c>
      <c r="H10" s="145">
        <f t="shared" si="14"/>
        <v>18.9807706027519</v>
      </c>
      <c r="I10" s="152">
        <f t="shared" si="8"/>
        <v>25036.17</v>
      </c>
      <c r="J10" s="153">
        <f t="shared" si="2"/>
        <v>17.273810249904166</v>
      </c>
      <c r="K10" s="144">
        <v>9970.029999999999</v>
      </c>
      <c r="L10" s="145">
        <f t="shared" si="9"/>
        <v>18.99583045634058</v>
      </c>
      <c r="M10" s="139">
        <f t="shared" si="10"/>
        <v>50677.439999999995</v>
      </c>
      <c r="N10" s="140">
        <f t="shared" si="3"/>
        <v>17.294836295490988</v>
      </c>
      <c r="O10" s="20">
        <v>9790.479999999998</v>
      </c>
      <c r="P10" s="7">
        <f t="shared" si="4"/>
        <v>18.494451653169904</v>
      </c>
      <c r="Q10" s="144">
        <v>10085.380000000003</v>
      </c>
      <c r="R10" s="145">
        <f t="shared" si="5"/>
        <v>19.080009292758994</v>
      </c>
      <c r="S10" s="141">
        <v>9769.48</v>
      </c>
      <c r="T10" s="140">
        <f t="shared" si="6"/>
        <v>19.372119557522787</v>
      </c>
      <c r="U10" s="142">
        <f t="shared" si="11"/>
        <v>29845.89</v>
      </c>
      <c r="V10" s="145">
        <f t="shared" si="7"/>
        <v>18.856255177892045</v>
      </c>
      <c r="W10" s="29">
        <f t="shared" si="12"/>
        <v>3.0121097229145573</v>
      </c>
      <c r="X10" s="7">
        <f t="shared" si="13"/>
        <v>19.21108540164091</v>
      </c>
      <c r="AD10" s="23"/>
    </row>
    <row r="11" spans="1:30" ht="24.75" customHeight="1">
      <c r="A11" s="5">
        <v>5</v>
      </c>
      <c r="B11" s="27" t="s">
        <v>32</v>
      </c>
      <c r="C11" s="20">
        <v>4047.4299999999994</v>
      </c>
      <c r="D11" s="7">
        <f t="shared" si="0"/>
        <v>8.581663440315324</v>
      </c>
      <c r="E11" s="144">
        <v>4163.139999999999</v>
      </c>
      <c r="F11" s="145">
        <f t="shared" si="1"/>
        <v>8.595416234983302</v>
      </c>
      <c r="G11" s="144">
        <v>4291.48</v>
      </c>
      <c r="H11" s="145">
        <f t="shared" si="14"/>
        <v>8.697939805881914</v>
      </c>
      <c r="I11" s="152">
        <f t="shared" si="8"/>
        <v>12502.05</v>
      </c>
      <c r="J11" s="153">
        <f t="shared" si="2"/>
        <v>8.625841709607114</v>
      </c>
      <c r="K11" s="144">
        <v>4605.72</v>
      </c>
      <c r="L11" s="145">
        <f t="shared" si="9"/>
        <v>8.77524704031753</v>
      </c>
      <c r="M11" s="139">
        <f t="shared" si="10"/>
        <v>25318.34</v>
      </c>
      <c r="N11" s="140">
        <f t="shared" si="3"/>
        <v>8.640463006291979</v>
      </c>
      <c r="O11" s="20">
        <v>4612.21</v>
      </c>
      <c r="P11" s="7">
        <f t="shared" si="4"/>
        <v>8.712575364973604</v>
      </c>
      <c r="Q11" s="144">
        <v>4651.26</v>
      </c>
      <c r="R11" s="145">
        <f t="shared" si="5"/>
        <v>8.799478455252869</v>
      </c>
      <c r="S11" s="141">
        <v>4571.89</v>
      </c>
      <c r="T11" s="140">
        <f t="shared" si="6"/>
        <v>9.065702543415092</v>
      </c>
      <c r="U11" s="142">
        <f t="shared" si="11"/>
        <v>13869.19</v>
      </c>
      <c r="V11" s="145">
        <f t="shared" si="7"/>
        <v>8.762378530198582</v>
      </c>
      <c r="W11" s="29">
        <f t="shared" si="12"/>
        <v>0.8466656982227647</v>
      </c>
      <c r="X11" s="7">
        <f t="shared" si="13"/>
        <v>10.935326606436554</v>
      </c>
      <c r="AD11" s="23"/>
    </row>
    <row r="12" spans="1:30" ht="24.75" customHeight="1">
      <c r="A12" s="5">
        <v>6</v>
      </c>
      <c r="B12" s="27" t="s">
        <v>25</v>
      </c>
      <c r="C12" s="20">
        <v>5236.21</v>
      </c>
      <c r="D12" s="7">
        <f t="shared" si="0"/>
        <v>11.102203601498609</v>
      </c>
      <c r="E12" s="144">
        <v>5360.13</v>
      </c>
      <c r="F12" s="145">
        <f t="shared" si="1"/>
        <v>11.066778543027873</v>
      </c>
      <c r="G12" s="144">
        <v>5799.59</v>
      </c>
      <c r="H12" s="145">
        <f t="shared" si="14"/>
        <v>11.754565958316174</v>
      </c>
      <c r="I12" s="152">
        <f t="shared" si="8"/>
        <v>16395.93</v>
      </c>
      <c r="J12" s="153">
        <f t="shared" si="2"/>
        <v>11.31244050870046</v>
      </c>
      <c r="K12" s="144">
        <v>6396.130000000001</v>
      </c>
      <c r="L12" s="145">
        <f t="shared" si="9"/>
        <v>12.18650305532819</v>
      </c>
      <c r="M12" s="139">
        <f t="shared" si="10"/>
        <v>33388.4</v>
      </c>
      <c r="N12" s="140">
        <f t="shared" si="3"/>
        <v>11.394555687271723</v>
      </c>
      <c r="O12" s="20">
        <v>6190.9299999999985</v>
      </c>
      <c r="P12" s="7">
        <f t="shared" si="4"/>
        <v>11.694815328069629</v>
      </c>
      <c r="Q12" s="144">
        <v>6490.739999999999</v>
      </c>
      <c r="R12" s="145">
        <f t="shared" si="5"/>
        <v>12.2794956181009</v>
      </c>
      <c r="S12" s="141">
        <v>6248.959999999998</v>
      </c>
      <c r="T12" s="140">
        <f t="shared" si="6"/>
        <v>12.391202011793624</v>
      </c>
      <c r="U12" s="142">
        <f t="shared" si="11"/>
        <v>19077.8</v>
      </c>
      <c r="V12" s="145">
        <f t="shared" si="7"/>
        <v>12.053112339179325</v>
      </c>
      <c r="W12" s="29">
        <f t="shared" si="12"/>
        <v>4.842729606052734</v>
      </c>
      <c r="X12" s="7">
        <f t="shared" si="13"/>
        <v>16.356925163744897</v>
      </c>
      <c r="AD12" s="23"/>
    </row>
    <row r="13" spans="1:30" ht="24.75" customHeight="1">
      <c r="A13" s="5">
        <v>7</v>
      </c>
      <c r="B13" s="27" t="s">
        <v>33</v>
      </c>
      <c r="C13" s="20">
        <v>1869.0800000000002</v>
      </c>
      <c r="D13" s="7">
        <f t="shared" si="0"/>
        <v>3.9629630414916557</v>
      </c>
      <c r="E13" s="144">
        <v>1935.7400000000002</v>
      </c>
      <c r="F13" s="145">
        <f t="shared" si="1"/>
        <v>3.996620585112819</v>
      </c>
      <c r="G13" s="144">
        <v>2073.7900000000004</v>
      </c>
      <c r="H13" s="145">
        <f t="shared" si="14"/>
        <v>4.203142177067087</v>
      </c>
      <c r="I13" s="152">
        <f t="shared" si="8"/>
        <v>5878.610000000001</v>
      </c>
      <c r="J13" s="153">
        <f t="shared" si="2"/>
        <v>4.055971567264048</v>
      </c>
      <c r="K13" s="144">
        <v>2365.86</v>
      </c>
      <c r="L13" s="145">
        <f t="shared" si="9"/>
        <v>4.507656992349866</v>
      </c>
      <c r="M13" s="139">
        <f>K13+I13+E13+C13</f>
        <v>12049.29</v>
      </c>
      <c r="N13" s="140">
        <f t="shared" si="3"/>
        <v>4.112095994329955</v>
      </c>
      <c r="O13" s="20">
        <v>2472.5499999999997</v>
      </c>
      <c r="P13" s="7">
        <f t="shared" si="4"/>
        <v>4.670706281514823</v>
      </c>
      <c r="Q13" s="144">
        <v>2510.6400000000003</v>
      </c>
      <c r="R13" s="145">
        <f t="shared" si="5"/>
        <v>4.749750086835839</v>
      </c>
      <c r="S13" s="141">
        <v>2202.63</v>
      </c>
      <c r="T13" s="140">
        <f t="shared" si="6"/>
        <v>4.367644101936483</v>
      </c>
      <c r="U13" s="142">
        <f t="shared" si="11"/>
        <v>7349.05</v>
      </c>
      <c r="V13" s="145">
        <f t="shared" si="7"/>
        <v>4.643036683278252</v>
      </c>
      <c r="W13" s="29">
        <f t="shared" si="12"/>
        <v>1.5405148530869186</v>
      </c>
      <c r="X13" s="7">
        <f t="shared" si="13"/>
        <v>25.013396023889996</v>
      </c>
      <c r="AD13" s="23"/>
    </row>
    <row r="14" spans="1:30" ht="24.75" customHeight="1">
      <c r="A14" s="5">
        <v>8</v>
      </c>
      <c r="B14" s="27" t="s">
        <v>26</v>
      </c>
      <c r="C14" s="20">
        <v>3000.82</v>
      </c>
      <c r="D14" s="7">
        <f t="shared" si="0"/>
        <v>6.362562733627769</v>
      </c>
      <c r="E14" s="144">
        <v>3190.8599999999997</v>
      </c>
      <c r="F14" s="145">
        <f t="shared" si="1"/>
        <v>6.588000847331298</v>
      </c>
      <c r="G14" s="144">
        <v>3434.91</v>
      </c>
      <c r="H14" s="145">
        <f t="shared" si="14"/>
        <v>6.961850088692444</v>
      </c>
      <c r="I14" s="152">
        <f t="shared" si="8"/>
        <v>9626.59</v>
      </c>
      <c r="J14" s="153">
        <f t="shared" si="2"/>
        <v>6.641906050870598</v>
      </c>
      <c r="K14" s="144">
        <v>3402.6800000000003</v>
      </c>
      <c r="L14" s="145">
        <f t="shared" si="9"/>
        <v>6.483103097701911</v>
      </c>
      <c r="M14" s="139">
        <f t="shared" si="10"/>
        <v>19220.95</v>
      </c>
      <c r="N14" s="140">
        <f t="shared" si="3"/>
        <v>6.559589112903446</v>
      </c>
      <c r="O14" s="20">
        <v>3523.79</v>
      </c>
      <c r="P14" s="7">
        <f t="shared" si="4"/>
        <v>6.656523867157032</v>
      </c>
      <c r="Q14" s="144">
        <v>3534.2599999999993</v>
      </c>
      <c r="R14" s="145">
        <f t="shared" si="5"/>
        <v>6.686283872598392</v>
      </c>
      <c r="S14" s="141">
        <v>3173.23</v>
      </c>
      <c r="T14" s="140">
        <f t="shared" si="6"/>
        <v>6.29226846705434</v>
      </c>
      <c r="U14" s="142">
        <f t="shared" si="11"/>
        <v>10460.73</v>
      </c>
      <c r="V14" s="145">
        <f t="shared" si="7"/>
        <v>6.608956684723781</v>
      </c>
      <c r="W14" s="29">
        <f t="shared" si="12"/>
        <v>0.29712326784511406</v>
      </c>
      <c r="X14" s="7">
        <f t="shared" si="13"/>
        <v>8.664958204307023</v>
      </c>
      <c r="AD14" s="23"/>
    </row>
    <row r="15" spans="1:26" ht="24.75" customHeight="1" thickBot="1">
      <c r="A15" s="6"/>
      <c r="B15" s="28" t="s">
        <v>0</v>
      </c>
      <c r="C15" s="19">
        <f>SUM(C7:C14)</f>
        <v>47163.700000000004</v>
      </c>
      <c r="D15" s="8">
        <f t="shared" si="0"/>
        <v>100</v>
      </c>
      <c r="E15" s="19">
        <f>SUM(E7:E14)</f>
        <v>48434.42</v>
      </c>
      <c r="F15" s="8">
        <f t="shared" si="1"/>
        <v>100</v>
      </c>
      <c r="G15" s="19">
        <f>SUM(G7:G14)</f>
        <v>49339.03999999999</v>
      </c>
      <c r="H15" s="8">
        <f t="shared" si="14"/>
        <v>100</v>
      </c>
      <c r="I15" s="157">
        <f>SUM(I7:I14)</f>
        <v>144937.16</v>
      </c>
      <c r="J15" s="8">
        <f t="shared" si="2"/>
        <v>100</v>
      </c>
      <c r="K15" s="146">
        <f>SUM(K7:K14)</f>
        <v>52485.36000000001</v>
      </c>
      <c r="L15" s="147">
        <f t="shared" si="9"/>
        <v>100</v>
      </c>
      <c r="M15" s="19">
        <f>SUM(M7:M14)</f>
        <v>293020.64</v>
      </c>
      <c r="N15" s="8">
        <f t="shared" si="3"/>
        <v>100</v>
      </c>
      <c r="O15" s="19">
        <f>SUM(O7:O14)</f>
        <v>52937.39</v>
      </c>
      <c r="P15" s="8">
        <f t="shared" si="4"/>
        <v>100</v>
      </c>
      <c r="Q15" s="19">
        <f>SUM(Q7:Q14)</f>
        <v>52858.36</v>
      </c>
      <c r="R15" s="8">
        <f t="shared" si="5"/>
        <v>100</v>
      </c>
      <c r="S15" s="19">
        <f>SUM(S7:S14)</f>
        <v>50430.62</v>
      </c>
      <c r="T15" s="8">
        <f t="shared" si="6"/>
        <v>100</v>
      </c>
      <c r="U15" s="19">
        <f>SUM(U7:U14)</f>
        <v>158281.11</v>
      </c>
      <c r="V15" s="8">
        <f t="shared" si="7"/>
        <v>100</v>
      </c>
      <c r="W15" s="137">
        <f t="shared" si="12"/>
        <v>-0.14928956641043098</v>
      </c>
      <c r="X15" s="8">
        <f t="shared" si="13"/>
        <v>9.20671413735441</v>
      </c>
      <c r="Z15" s="136">
        <f>X15-X7</f>
        <v>19.335614128861693</v>
      </c>
    </row>
    <row r="16" ht="6.75" customHeight="1"/>
    <row r="17" spans="1:26" ht="15">
      <c r="A17" s="3" t="s">
        <v>46</v>
      </c>
      <c r="B17" s="25" t="s">
        <v>79</v>
      </c>
      <c r="C17" t="s">
        <v>69</v>
      </c>
      <c r="I17" s="159"/>
      <c r="M17" s="132" t="s">
        <v>62</v>
      </c>
      <c r="Q17" s="132"/>
      <c r="R17" s="132"/>
      <c r="Z17" s="136"/>
    </row>
    <row r="18" spans="3:13" ht="12.75">
      <c r="C18" t="s">
        <v>70</v>
      </c>
      <c r="M18" t="s">
        <v>63</v>
      </c>
    </row>
    <row r="19" spans="1:24" ht="12.75">
      <c r="A19" s="10"/>
      <c r="M19" t="s">
        <v>64</v>
      </c>
      <c r="S19" s="24"/>
      <c r="X19" s="136"/>
    </row>
    <row r="20" spans="1:2" ht="15">
      <c r="A20" s="11"/>
      <c r="B20" s="12"/>
    </row>
    <row r="21" spans="1:2" ht="17.25" customHeight="1">
      <c r="A21" s="14"/>
      <c r="B21" s="13"/>
    </row>
    <row r="22" spans="1:24" ht="12.75">
      <c r="A22" s="15"/>
      <c r="B22" s="10"/>
      <c r="X22" s="136"/>
    </row>
  </sheetData>
  <sheetProtection/>
  <mergeCells count="14">
    <mergeCell ref="A3:X3"/>
    <mergeCell ref="A5:A6"/>
    <mergeCell ref="B5:B6"/>
    <mergeCell ref="K5:L5"/>
    <mergeCell ref="S5:T5"/>
    <mergeCell ref="E5:F5"/>
    <mergeCell ref="W5:W6"/>
    <mergeCell ref="Q5:R5"/>
    <mergeCell ref="C5:D5"/>
    <mergeCell ref="I5:J5"/>
    <mergeCell ref="M5:N5"/>
    <mergeCell ref="O5:P5"/>
    <mergeCell ref="U5:V5"/>
    <mergeCell ref="G5:H5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95" r:id="rId1"/>
  <headerFooter alignWithMargins="0">
    <oddFooter>&amp;C&amp;12Page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46"/>
  <sheetViews>
    <sheetView tabSelected="1" zoomScaleSheetLayoutView="78" workbookViewId="0" topLeftCell="A1">
      <selection activeCell="AB14" activeCellId="2" sqref="B14:B20 O14:O20 AB14:AC20"/>
    </sheetView>
  </sheetViews>
  <sheetFormatPr defaultColWidth="9.140625" defaultRowHeight="12.75"/>
  <cols>
    <col min="1" max="1" width="5.7109375" style="3" customWidth="1"/>
    <col min="2" max="2" width="17.140625" style="3" customWidth="1"/>
    <col min="3" max="3" width="11.57421875" style="3" customWidth="1"/>
    <col min="4" max="7" width="12.8515625" style="3" hidden="1" customWidth="1"/>
    <col min="8" max="8" width="10.00390625" style="3" customWidth="1"/>
    <col min="9" max="10" width="12.8515625" style="3" hidden="1" customWidth="1"/>
    <col min="11" max="12" width="12.140625" style="3" hidden="1" customWidth="1"/>
    <col min="13" max="13" width="10.00390625" style="3" customWidth="1"/>
    <col min="14" max="14" width="9.00390625" style="3" customWidth="1"/>
    <col min="15" max="15" width="6.8515625" style="3" customWidth="1"/>
    <col min="16" max="18" width="9.57421875" style="3" hidden="1" customWidth="1"/>
    <col min="19" max="19" width="7.8515625" style="3" hidden="1" customWidth="1"/>
    <col min="20" max="20" width="10.140625" style="3" customWidth="1"/>
    <col min="21" max="24" width="10.8515625" style="3" hidden="1" customWidth="1"/>
    <col min="25" max="25" width="10.00390625" style="3" customWidth="1"/>
    <col min="26" max="26" width="8.8515625" style="3" customWidth="1"/>
    <col min="27" max="27" width="8.28125" style="3" hidden="1" customWidth="1"/>
    <col min="28" max="28" width="17.00390625" style="3" customWidth="1"/>
    <col min="29" max="29" width="16.140625" style="3" customWidth="1"/>
    <col min="30" max="30" width="4.00390625" style="3" hidden="1" customWidth="1"/>
    <col min="31" max="31" width="11.8515625" style="3" customWidth="1"/>
    <col min="32" max="16384" width="9.140625" style="3" customWidth="1"/>
  </cols>
  <sheetData>
    <row r="1" spans="30:31" ht="15">
      <c r="AD1" s="211" t="s">
        <v>45</v>
      </c>
      <c r="AE1" s="211"/>
    </row>
    <row r="2" spans="1:42" ht="33" customHeight="1">
      <c r="A2" s="198" t="s">
        <v>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5:29" ht="15" thickBot="1"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31" s="16" customFormat="1" ht="32.25" customHeight="1">
      <c r="A4" s="212" t="s">
        <v>53</v>
      </c>
      <c r="B4" s="215" t="s">
        <v>43</v>
      </c>
      <c r="C4" s="218" t="s">
        <v>80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  <c r="O4" s="221" t="s">
        <v>81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0"/>
      <c r="AA4" s="221" t="s">
        <v>73</v>
      </c>
      <c r="AB4" s="219"/>
      <c r="AC4" s="219"/>
      <c r="AD4" s="222"/>
      <c r="AE4" s="223" t="s">
        <v>52</v>
      </c>
    </row>
    <row r="5" spans="1:31" s="16" customFormat="1" ht="28.5" customHeight="1">
      <c r="A5" s="213"/>
      <c r="B5" s="216"/>
      <c r="C5" s="206" t="s">
        <v>48</v>
      </c>
      <c r="D5" s="201" t="s">
        <v>44</v>
      </c>
      <c r="E5" s="202"/>
      <c r="F5" s="202"/>
      <c r="G5" s="202"/>
      <c r="H5" s="203"/>
      <c r="I5" s="204" t="s">
        <v>24</v>
      </c>
      <c r="J5" s="205"/>
      <c r="K5" s="205"/>
      <c r="L5" s="206"/>
      <c r="M5" s="207" t="s">
        <v>24</v>
      </c>
      <c r="N5" s="208"/>
      <c r="O5" s="188" t="s">
        <v>40</v>
      </c>
      <c r="P5" s="205"/>
      <c r="Q5" s="205"/>
      <c r="R5" s="205"/>
      <c r="S5" s="206"/>
      <c r="T5" s="201" t="s">
        <v>44</v>
      </c>
      <c r="U5" s="202"/>
      <c r="V5" s="202"/>
      <c r="W5" s="202"/>
      <c r="X5" s="203"/>
      <c r="Y5" s="207" t="s">
        <v>24</v>
      </c>
      <c r="Z5" s="208"/>
      <c r="AA5" s="188" t="s">
        <v>40</v>
      </c>
      <c r="AB5" s="190" t="s">
        <v>41</v>
      </c>
      <c r="AC5" s="209"/>
      <c r="AD5" s="210"/>
      <c r="AE5" s="224"/>
    </row>
    <row r="6" spans="1:31" s="16" customFormat="1" ht="31.5" customHeight="1" thickBot="1">
      <c r="A6" s="214"/>
      <c r="B6" s="217"/>
      <c r="C6" s="230"/>
      <c r="D6" s="65">
        <v>40695</v>
      </c>
      <c r="E6" s="65">
        <v>40787</v>
      </c>
      <c r="F6" s="65">
        <v>40878</v>
      </c>
      <c r="G6" s="65">
        <v>40969</v>
      </c>
      <c r="H6" s="66" t="s">
        <v>41</v>
      </c>
      <c r="I6" s="65">
        <v>40695</v>
      </c>
      <c r="J6" s="65">
        <v>40787</v>
      </c>
      <c r="K6" s="65">
        <v>40878</v>
      </c>
      <c r="L6" s="65">
        <v>40979</v>
      </c>
      <c r="M6" s="66" t="s">
        <v>42</v>
      </c>
      <c r="N6" s="67" t="s">
        <v>38</v>
      </c>
      <c r="O6" s="189"/>
      <c r="P6" s="65">
        <v>41061</v>
      </c>
      <c r="Q6" s="65">
        <v>41153</v>
      </c>
      <c r="R6" s="65">
        <v>41244</v>
      </c>
      <c r="S6" s="65">
        <v>41344</v>
      </c>
      <c r="T6" s="66" t="s">
        <v>41</v>
      </c>
      <c r="U6" s="65">
        <v>41061</v>
      </c>
      <c r="V6" s="65">
        <v>41153</v>
      </c>
      <c r="W6" s="65">
        <v>41244</v>
      </c>
      <c r="X6" s="65">
        <v>41334</v>
      </c>
      <c r="Y6" s="66" t="s">
        <v>42</v>
      </c>
      <c r="Z6" s="67" t="s">
        <v>38</v>
      </c>
      <c r="AA6" s="189"/>
      <c r="AB6" s="154" t="s">
        <v>72</v>
      </c>
      <c r="AC6" s="66" t="s">
        <v>24</v>
      </c>
      <c r="AD6" s="68" t="s">
        <v>38</v>
      </c>
      <c r="AE6" s="225"/>
    </row>
    <row r="7" spans="1:31" ht="14.25">
      <c r="A7" s="37">
        <v>1</v>
      </c>
      <c r="B7" s="38" t="s">
        <v>2</v>
      </c>
      <c r="C7" s="39">
        <f aca="true" t="shared" si="0" ref="C7:C12">H7/$H$32*100</f>
        <v>2.0263434151023323</v>
      </c>
      <c r="D7" s="40">
        <v>614.48</v>
      </c>
      <c r="E7" s="40">
        <v>619.6899999999999</v>
      </c>
      <c r="F7" s="40">
        <v>641.47</v>
      </c>
      <c r="G7" s="40">
        <v>694.9099999999999</v>
      </c>
      <c r="H7" s="41">
        <f aca="true" t="shared" si="1" ref="H7:H12">D7+E7+F7</f>
        <v>1875.64</v>
      </c>
      <c r="I7" s="41">
        <v>104.86000000000001</v>
      </c>
      <c r="J7" s="41">
        <v>101.04</v>
      </c>
      <c r="K7" s="41">
        <v>93.35</v>
      </c>
      <c r="L7" s="41">
        <v>109.07</v>
      </c>
      <c r="M7" s="41">
        <f aca="true" t="shared" si="2" ref="M7:M12">I7+J7+K7</f>
        <v>299.25</v>
      </c>
      <c r="N7" s="42">
        <f aca="true" t="shared" si="3" ref="N7:N12">M7/H7*100</f>
        <v>15.954554178840288</v>
      </c>
      <c r="O7" s="43">
        <f aca="true" t="shared" si="4" ref="O7:O12">T7/$T$32*100</f>
        <v>2.0087536214816626</v>
      </c>
      <c r="P7" s="40">
        <v>683.97</v>
      </c>
      <c r="Q7" s="40">
        <v>657.01</v>
      </c>
      <c r="R7" s="40">
        <v>678.5999999999999</v>
      </c>
      <c r="S7" s="40"/>
      <c r="T7" s="41">
        <f aca="true" t="shared" si="5" ref="T7:T12">SUM(P7:S7)</f>
        <v>2019.58</v>
      </c>
      <c r="U7" s="41">
        <v>98.84</v>
      </c>
      <c r="V7" s="41">
        <v>91.06</v>
      </c>
      <c r="W7" s="41">
        <v>85.68</v>
      </c>
      <c r="X7" s="41"/>
      <c r="Y7" s="41">
        <f aca="true" t="shared" si="6" ref="Y7:Y12">SUM(U7:X7)</f>
        <v>275.58000000000004</v>
      </c>
      <c r="Z7" s="42">
        <f aca="true" t="shared" si="7" ref="Z7:Z12">Y7/T7*100</f>
        <v>13.64541142217689</v>
      </c>
      <c r="AA7" s="44">
        <f aca="true" t="shared" si="8" ref="AA7:AA12">(O7-C7)/C7*100</f>
        <v>-0.8680559025470715</v>
      </c>
      <c r="AB7" s="40">
        <f aca="true" t="shared" si="9" ref="AB7:AB38">(T7-H7)/H7*100</f>
        <v>7.674180546373495</v>
      </c>
      <c r="AC7" s="40">
        <f aca="true" t="shared" si="10" ref="AC7:AC38">(Y7-M7)/M7*100</f>
        <v>-7.9097744360902125</v>
      </c>
      <c r="AD7" s="45">
        <f aca="true" t="shared" si="11" ref="AD7:AD38">(Z7-N7)/N7*100</f>
        <v>-14.473251529183415</v>
      </c>
      <c r="AE7" s="42">
        <f aca="true" t="shared" si="12" ref="AE7:AE12">AB7-AC7</f>
        <v>15.583954982463707</v>
      </c>
    </row>
    <row r="8" spans="1:31" ht="14.25" customHeight="1">
      <c r="A8" s="37">
        <v>2</v>
      </c>
      <c r="B8" s="38" t="s">
        <v>3</v>
      </c>
      <c r="C8" s="39">
        <f t="shared" si="0"/>
        <v>5.441300980664045</v>
      </c>
      <c r="D8" s="40">
        <v>1691.4899999999998</v>
      </c>
      <c r="E8" s="40">
        <v>1660.15</v>
      </c>
      <c r="F8" s="40">
        <v>1684.9800000000002</v>
      </c>
      <c r="G8" s="40">
        <v>1869.02</v>
      </c>
      <c r="H8" s="41">
        <f t="shared" si="1"/>
        <v>5036.62</v>
      </c>
      <c r="I8" s="41">
        <v>147.88</v>
      </c>
      <c r="J8" s="41">
        <v>150.36</v>
      </c>
      <c r="K8" s="41">
        <v>135.45000000000002</v>
      </c>
      <c r="L8" s="41">
        <v>176.16</v>
      </c>
      <c r="M8" s="41">
        <f t="shared" si="2"/>
        <v>433.69000000000005</v>
      </c>
      <c r="N8" s="42">
        <f t="shared" si="3"/>
        <v>8.610734977028246</v>
      </c>
      <c r="O8" s="43">
        <f t="shared" si="4"/>
        <v>5.605548336684605</v>
      </c>
      <c r="P8" s="40">
        <v>1949.0099999999998</v>
      </c>
      <c r="Q8" s="40">
        <v>1823.66</v>
      </c>
      <c r="R8" s="40">
        <v>1863.09</v>
      </c>
      <c r="S8" s="40"/>
      <c r="T8" s="41">
        <f t="shared" si="5"/>
        <v>5635.76</v>
      </c>
      <c r="U8" s="41">
        <v>151.51</v>
      </c>
      <c r="V8" s="41">
        <v>120.19</v>
      </c>
      <c r="W8" s="41">
        <v>145.35999999999999</v>
      </c>
      <c r="X8" s="41"/>
      <c r="Y8" s="41">
        <f t="shared" si="6"/>
        <v>417.05999999999995</v>
      </c>
      <c r="Z8" s="42">
        <f t="shared" si="7"/>
        <v>7.40024415518049</v>
      </c>
      <c r="AA8" s="44">
        <f t="shared" si="8"/>
        <v>3.0185309837522674</v>
      </c>
      <c r="AB8" s="40">
        <f t="shared" si="9"/>
        <v>11.895676068474499</v>
      </c>
      <c r="AC8" s="40">
        <f t="shared" si="10"/>
        <v>-3.8345361894440972</v>
      </c>
      <c r="AD8" s="45">
        <f t="shared" si="11"/>
        <v>-14.0579268213121</v>
      </c>
      <c r="AE8" s="42">
        <f t="shared" si="12"/>
        <v>15.730212257918597</v>
      </c>
    </row>
    <row r="9" spans="1:31" ht="14.25" customHeight="1">
      <c r="A9" s="37">
        <v>3</v>
      </c>
      <c r="B9" s="38" t="s">
        <v>56</v>
      </c>
      <c r="C9" s="39">
        <f t="shared" si="0"/>
        <v>1.2377435900538436</v>
      </c>
      <c r="D9" s="40">
        <v>365.82</v>
      </c>
      <c r="E9" s="40">
        <v>375.25</v>
      </c>
      <c r="F9" s="40">
        <v>404.62</v>
      </c>
      <c r="G9" s="40">
        <v>424.04</v>
      </c>
      <c r="H9" s="41">
        <f t="shared" si="1"/>
        <v>1145.69</v>
      </c>
      <c r="I9" s="41">
        <v>69.38</v>
      </c>
      <c r="J9" s="41">
        <v>65</v>
      </c>
      <c r="K9" s="41">
        <v>75.22</v>
      </c>
      <c r="L9" s="41">
        <v>80.04</v>
      </c>
      <c r="M9" s="41">
        <f t="shared" si="2"/>
        <v>209.6</v>
      </c>
      <c r="N9" s="42">
        <f t="shared" si="3"/>
        <v>18.294652131030205</v>
      </c>
      <c r="O9" s="43">
        <f t="shared" si="4"/>
        <v>1.2544589679463565</v>
      </c>
      <c r="P9" s="40">
        <v>408.37</v>
      </c>
      <c r="Q9" s="40">
        <v>422.3499999999999</v>
      </c>
      <c r="R9" s="40">
        <v>430.50000000000006</v>
      </c>
      <c r="S9" s="40"/>
      <c r="T9" s="41">
        <f t="shared" si="5"/>
        <v>1261.22</v>
      </c>
      <c r="U9" s="41">
        <v>66.1</v>
      </c>
      <c r="V9" s="41">
        <v>61.72</v>
      </c>
      <c r="W9" s="41">
        <v>57.29</v>
      </c>
      <c r="X9" s="41"/>
      <c r="Y9" s="41">
        <f t="shared" si="6"/>
        <v>185.10999999999999</v>
      </c>
      <c r="Z9" s="42">
        <f t="shared" si="7"/>
        <v>14.67705872092101</v>
      </c>
      <c r="AA9" s="44">
        <f t="shared" si="8"/>
        <v>1.3504717800062072</v>
      </c>
      <c r="AB9" s="40">
        <f t="shared" si="9"/>
        <v>10.08387958348244</v>
      </c>
      <c r="AC9" s="40">
        <f t="shared" si="10"/>
        <v>-11.684160305343516</v>
      </c>
      <c r="AD9" s="45">
        <f t="shared" si="11"/>
        <v>-19.774048635629786</v>
      </c>
      <c r="AE9" s="42">
        <f t="shared" si="12"/>
        <v>21.768039888825957</v>
      </c>
    </row>
    <row r="10" spans="1:31" ht="14.25" customHeight="1">
      <c r="A10" s="37">
        <v>4</v>
      </c>
      <c r="B10" s="38" t="s">
        <v>12</v>
      </c>
      <c r="C10" s="39">
        <f t="shared" si="0"/>
        <v>2.36908373224273</v>
      </c>
      <c r="D10" s="40">
        <v>712.77</v>
      </c>
      <c r="E10" s="40">
        <v>702.4</v>
      </c>
      <c r="F10" s="40">
        <v>777.72</v>
      </c>
      <c r="G10" s="40">
        <v>813.96</v>
      </c>
      <c r="H10" s="41">
        <f t="shared" si="1"/>
        <v>2192.8900000000003</v>
      </c>
      <c r="I10" s="41">
        <v>137.57</v>
      </c>
      <c r="J10" s="41">
        <v>137.63</v>
      </c>
      <c r="K10" s="41">
        <v>181.24</v>
      </c>
      <c r="L10" s="41">
        <v>169.92000000000002</v>
      </c>
      <c r="M10" s="41">
        <f t="shared" si="2"/>
        <v>456.44</v>
      </c>
      <c r="N10" s="42">
        <f t="shared" si="3"/>
        <v>20.814541541071367</v>
      </c>
      <c r="O10" s="43">
        <f t="shared" si="4"/>
        <v>2.3969016588196257</v>
      </c>
      <c r="P10" s="40">
        <v>801.6000000000001</v>
      </c>
      <c r="Q10" s="40">
        <v>826.6899999999998</v>
      </c>
      <c r="R10" s="40">
        <v>781.53</v>
      </c>
      <c r="S10" s="40"/>
      <c r="T10" s="41">
        <f t="shared" si="5"/>
        <v>2409.8199999999997</v>
      </c>
      <c r="U10" s="41">
        <v>155.64</v>
      </c>
      <c r="V10" s="41">
        <v>148.31</v>
      </c>
      <c r="W10" s="41">
        <v>154.05</v>
      </c>
      <c r="X10" s="41"/>
      <c r="Y10" s="41">
        <f t="shared" si="6"/>
        <v>458</v>
      </c>
      <c r="Z10" s="42">
        <f t="shared" si="7"/>
        <v>19.005568880663287</v>
      </c>
      <c r="AA10" s="44">
        <f t="shared" si="8"/>
        <v>1.1742061370942591</v>
      </c>
      <c r="AB10" s="40">
        <f t="shared" si="9"/>
        <v>9.892425064640696</v>
      </c>
      <c r="AC10" s="40">
        <f t="shared" si="10"/>
        <v>0.3417754798001933</v>
      </c>
      <c r="AD10" s="45">
        <f t="shared" si="11"/>
        <v>-8.690908021387864</v>
      </c>
      <c r="AE10" s="42">
        <f t="shared" si="12"/>
        <v>9.550649584840503</v>
      </c>
    </row>
    <row r="11" spans="1:31" ht="14.25" customHeight="1">
      <c r="A11" s="37">
        <v>5</v>
      </c>
      <c r="B11" s="38" t="s">
        <v>16</v>
      </c>
      <c r="C11" s="39">
        <f t="shared" si="0"/>
        <v>3.6969931437892054</v>
      </c>
      <c r="D11" s="40">
        <v>1114.68</v>
      </c>
      <c r="E11" s="40">
        <v>1121.1899999999998</v>
      </c>
      <c r="F11" s="40">
        <v>1186.17</v>
      </c>
      <c r="G11" s="40">
        <v>1239.69</v>
      </c>
      <c r="H11" s="41">
        <f t="shared" si="1"/>
        <v>3422.04</v>
      </c>
      <c r="I11" s="41">
        <v>120.8</v>
      </c>
      <c r="J11" s="41">
        <v>110.63999999999999</v>
      </c>
      <c r="K11" s="41">
        <v>122.58000000000001</v>
      </c>
      <c r="L11" s="41">
        <v>104.31</v>
      </c>
      <c r="M11" s="41">
        <f t="shared" si="2"/>
        <v>354.02</v>
      </c>
      <c r="N11" s="42">
        <f t="shared" si="3"/>
        <v>10.345291112903414</v>
      </c>
      <c r="O11" s="43">
        <f t="shared" si="4"/>
        <v>3.7214727504641</v>
      </c>
      <c r="P11" s="40">
        <v>1289.74</v>
      </c>
      <c r="Q11" s="40">
        <v>1225.4</v>
      </c>
      <c r="R11" s="40">
        <v>1226.39</v>
      </c>
      <c r="S11" s="40"/>
      <c r="T11" s="41">
        <f t="shared" si="5"/>
        <v>3741.5300000000007</v>
      </c>
      <c r="U11" s="41">
        <v>113.07</v>
      </c>
      <c r="V11" s="41">
        <v>117.71</v>
      </c>
      <c r="W11" s="41">
        <v>93.99</v>
      </c>
      <c r="X11" s="41"/>
      <c r="Y11" s="41">
        <f t="shared" si="6"/>
        <v>324.77</v>
      </c>
      <c r="Z11" s="42">
        <f t="shared" si="7"/>
        <v>8.680138873669325</v>
      </c>
      <c r="AA11" s="44">
        <f t="shared" si="8"/>
        <v>0.6621490958407484</v>
      </c>
      <c r="AB11" s="40">
        <f t="shared" si="9"/>
        <v>9.336243877920793</v>
      </c>
      <c r="AC11" s="40">
        <f t="shared" si="10"/>
        <v>-8.262245070899949</v>
      </c>
      <c r="AD11" s="45">
        <f t="shared" si="11"/>
        <v>-16.09575043429361</v>
      </c>
      <c r="AE11" s="42">
        <f t="shared" si="12"/>
        <v>17.598488948820744</v>
      </c>
    </row>
    <row r="12" spans="1:31" ht="14.25" customHeight="1">
      <c r="A12" s="37">
        <v>6</v>
      </c>
      <c r="B12" s="38" t="s">
        <v>17</v>
      </c>
      <c r="C12" s="39">
        <f t="shared" si="0"/>
        <v>3.0697000382118995</v>
      </c>
      <c r="D12" s="40">
        <v>911.36</v>
      </c>
      <c r="E12" s="40">
        <v>948.4699999999999</v>
      </c>
      <c r="F12" s="40">
        <v>981.5700000000002</v>
      </c>
      <c r="G12" s="40">
        <v>960.9200000000001</v>
      </c>
      <c r="H12" s="41">
        <f t="shared" si="1"/>
        <v>2841.4</v>
      </c>
      <c r="I12" s="41">
        <v>128.9</v>
      </c>
      <c r="J12" s="41">
        <v>129.37</v>
      </c>
      <c r="K12" s="41">
        <v>132.06</v>
      </c>
      <c r="L12" s="41">
        <v>95.99000000000001</v>
      </c>
      <c r="M12" s="41">
        <f t="shared" si="2"/>
        <v>390.33</v>
      </c>
      <c r="N12" s="42">
        <f t="shared" si="3"/>
        <v>13.737242204547053</v>
      </c>
      <c r="O12" s="43">
        <f t="shared" si="4"/>
        <v>2.9364139036250227</v>
      </c>
      <c r="P12" s="40">
        <v>963.6300000000001</v>
      </c>
      <c r="Q12" s="40">
        <v>969.8300000000002</v>
      </c>
      <c r="R12" s="40">
        <v>1018.78</v>
      </c>
      <c r="S12" s="40"/>
      <c r="T12" s="41">
        <f t="shared" si="5"/>
        <v>2952.2400000000002</v>
      </c>
      <c r="U12" s="41">
        <v>112.56</v>
      </c>
      <c r="V12" s="41">
        <v>104.54</v>
      </c>
      <c r="W12" s="41">
        <v>100.13000000000001</v>
      </c>
      <c r="X12" s="41"/>
      <c r="Y12" s="41">
        <f t="shared" si="6"/>
        <v>317.23</v>
      </c>
      <c r="Z12" s="42">
        <f t="shared" si="7"/>
        <v>10.745400102972658</v>
      </c>
      <c r="AA12" s="44">
        <f t="shared" si="8"/>
        <v>-4.341992146715285</v>
      </c>
      <c r="AB12" s="40">
        <f t="shared" si="9"/>
        <v>3.9008939255296733</v>
      </c>
      <c r="AC12" s="40">
        <f t="shared" si="10"/>
        <v>-18.727743191658334</v>
      </c>
      <c r="AD12" s="45">
        <f t="shared" si="11"/>
        <v>-21.779059122828087</v>
      </c>
      <c r="AE12" s="42">
        <f t="shared" si="12"/>
        <v>22.628637117188006</v>
      </c>
    </row>
    <row r="13" spans="1:31" ht="14.25" customHeight="1" thickBot="1">
      <c r="A13" s="228" t="s">
        <v>47</v>
      </c>
      <c r="B13" s="229"/>
      <c r="C13" s="79">
        <f aca="true" t="shared" si="13" ref="C13:M13">SUM(C7:C12)</f>
        <v>17.841164900064058</v>
      </c>
      <c r="D13" s="80">
        <f t="shared" si="13"/>
        <v>5410.599999999999</v>
      </c>
      <c r="E13" s="80">
        <f t="shared" si="13"/>
        <v>5427.150000000001</v>
      </c>
      <c r="F13" s="80">
        <f t="shared" si="13"/>
        <v>5676.530000000001</v>
      </c>
      <c r="G13" s="80">
        <f t="shared" si="13"/>
        <v>6002.54</v>
      </c>
      <c r="H13" s="81">
        <f t="shared" si="13"/>
        <v>16514.280000000002</v>
      </c>
      <c r="I13" s="81">
        <f t="shared" si="13"/>
        <v>709.39</v>
      </c>
      <c r="J13" s="81">
        <f t="shared" si="13"/>
        <v>694.0400000000001</v>
      </c>
      <c r="K13" s="81">
        <f t="shared" si="13"/>
        <v>739.9000000000001</v>
      </c>
      <c r="L13" s="81">
        <f t="shared" si="13"/>
        <v>735.49</v>
      </c>
      <c r="M13" s="81">
        <f t="shared" si="13"/>
        <v>2143.33</v>
      </c>
      <c r="N13" s="82">
        <f aca="true" t="shared" si="14" ref="N13:N19">M13/H13*100</f>
        <v>12.9786463593932</v>
      </c>
      <c r="O13" s="80">
        <f aca="true" t="shared" si="15" ref="O13:Y13">SUM(O7:O12)</f>
        <v>17.923549239021373</v>
      </c>
      <c r="P13" s="80">
        <f t="shared" si="15"/>
        <v>6096.32</v>
      </c>
      <c r="Q13" s="80">
        <f t="shared" si="15"/>
        <v>5924.9400000000005</v>
      </c>
      <c r="R13" s="80">
        <f t="shared" si="15"/>
        <v>5998.889999999999</v>
      </c>
      <c r="S13" s="80">
        <f t="shared" si="15"/>
        <v>0</v>
      </c>
      <c r="T13" s="81">
        <f t="shared" si="15"/>
        <v>18020.15</v>
      </c>
      <c r="U13" s="81">
        <f t="shared" si="15"/>
        <v>697.72</v>
      </c>
      <c r="V13" s="81">
        <f t="shared" si="15"/>
        <v>643.53</v>
      </c>
      <c r="W13" s="81">
        <f t="shared" si="15"/>
        <v>636.5</v>
      </c>
      <c r="X13" s="81">
        <f t="shared" si="15"/>
        <v>0</v>
      </c>
      <c r="Y13" s="81">
        <f t="shared" si="15"/>
        <v>1977.75</v>
      </c>
      <c r="Z13" s="82">
        <f aca="true" t="shared" si="16" ref="Z13:Z19">Y13/T13*100</f>
        <v>10.975213857820272</v>
      </c>
      <c r="AA13" s="83">
        <f aca="true" t="shared" si="17" ref="AA13:AA19">(O13-C13)/C13*100</f>
        <v>0.46176547001714613</v>
      </c>
      <c r="AB13" s="84">
        <f t="shared" si="9"/>
        <v>9.11859312062045</v>
      </c>
      <c r="AC13" s="84">
        <f t="shared" si="10"/>
        <v>-7.725361936799277</v>
      </c>
      <c r="AD13" s="85">
        <f t="shared" si="11"/>
        <v>-15.436374842920037</v>
      </c>
      <c r="AE13" s="82">
        <f>AB13-AC13</f>
        <v>16.843955057419727</v>
      </c>
    </row>
    <row r="14" spans="1:31" ht="14.25" customHeight="1">
      <c r="A14" s="46">
        <v>7</v>
      </c>
      <c r="B14" s="47" t="s">
        <v>5</v>
      </c>
      <c r="C14" s="48">
        <f>H14/$H$32*100</f>
        <v>2.4531996064509296</v>
      </c>
      <c r="D14" s="49">
        <v>718.1100000000001</v>
      </c>
      <c r="E14" s="49">
        <v>774.0999999999999</v>
      </c>
      <c r="F14" s="49">
        <v>778.5400000000001</v>
      </c>
      <c r="G14" s="49">
        <v>802.11</v>
      </c>
      <c r="H14" s="50">
        <f aca="true" t="shared" si="18" ref="H14:H20">D14+E14+F14</f>
        <v>2270.75</v>
      </c>
      <c r="I14" s="50">
        <v>100.85</v>
      </c>
      <c r="J14" s="50">
        <v>145.79000000000002</v>
      </c>
      <c r="K14" s="50">
        <v>95.09</v>
      </c>
      <c r="L14" s="50">
        <v>129.25</v>
      </c>
      <c r="M14" s="50">
        <f aca="true" t="shared" si="19" ref="M14:M20">I14+J14+K14</f>
        <v>341.73</v>
      </c>
      <c r="N14" s="51">
        <f>M14/H14*100</f>
        <v>15.049212815149179</v>
      </c>
      <c r="O14" s="48">
        <f aca="true" t="shared" si="20" ref="O14:O20">T14/$T$32*100</f>
        <v>2.481605140932431</v>
      </c>
      <c r="P14" s="49">
        <v>828.1200000000001</v>
      </c>
      <c r="Q14" s="49">
        <v>815.22</v>
      </c>
      <c r="R14" s="49">
        <v>851.64</v>
      </c>
      <c r="S14" s="49"/>
      <c r="T14" s="50">
        <f aca="true" t="shared" si="21" ref="T14:T19">SUM(P14:S14)</f>
        <v>2494.98</v>
      </c>
      <c r="U14" s="50">
        <v>112.05000000000001</v>
      </c>
      <c r="V14" s="50">
        <v>111.28999999999999</v>
      </c>
      <c r="W14" s="50">
        <v>133.09</v>
      </c>
      <c r="X14" s="50"/>
      <c r="Y14" s="50">
        <f aca="true" t="shared" si="22" ref="Y14:Y20">SUM(U14:X14)</f>
        <v>356.43</v>
      </c>
      <c r="Z14" s="51">
        <f t="shared" si="16"/>
        <v>14.285886059206888</v>
      </c>
      <c r="AA14" s="52">
        <f t="shared" si="17"/>
        <v>1.1578974008803185</v>
      </c>
      <c r="AB14" s="49">
        <f t="shared" si="9"/>
        <v>9.874710998568755</v>
      </c>
      <c r="AC14" s="49">
        <f t="shared" si="10"/>
        <v>4.301641646914227</v>
      </c>
      <c r="AD14" s="53">
        <f t="shared" si="11"/>
        <v>-5.072203877493804</v>
      </c>
      <c r="AE14" s="51">
        <f aca="true" t="shared" si="23" ref="AE14:AE19">AB14-AC14</f>
        <v>5.573069351654528</v>
      </c>
    </row>
    <row r="15" spans="1:31" ht="14.25" customHeight="1">
      <c r="A15" s="37">
        <v>8</v>
      </c>
      <c r="B15" s="54" t="s">
        <v>6</v>
      </c>
      <c r="C15" s="43">
        <f aca="true" t="shared" si="24" ref="C15:C20">H15/$H$32*100</f>
        <v>0.891427321929255</v>
      </c>
      <c r="D15" s="40">
        <v>271.26000000000005</v>
      </c>
      <c r="E15" s="40">
        <v>284.61</v>
      </c>
      <c r="F15" s="40">
        <v>269.26</v>
      </c>
      <c r="G15" s="40">
        <v>276.77</v>
      </c>
      <c r="H15" s="41">
        <f t="shared" si="18"/>
        <v>825.1300000000001</v>
      </c>
      <c r="I15" s="41">
        <v>64.96</v>
      </c>
      <c r="J15" s="41">
        <v>70.64</v>
      </c>
      <c r="K15" s="41">
        <v>57.24</v>
      </c>
      <c r="L15" s="41">
        <v>72.34</v>
      </c>
      <c r="M15" s="41">
        <f t="shared" si="19"/>
        <v>192.84</v>
      </c>
      <c r="N15" s="42">
        <f t="shared" si="14"/>
        <v>23.370862773138775</v>
      </c>
      <c r="O15" s="43">
        <f t="shared" si="20"/>
        <v>0.8597860968524045</v>
      </c>
      <c r="P15" s="40">
        <v>285.58000000000004</v>
      </c>
      <c r="Q15" s="40">
        <v>294.84</v>
      </c>
      <c r="R15" s="40">
        <v>284</v>
      </c>
      <c r="S15" s="40"/>
      <c r="T15" s="41">
        <f t="shared" si="21"/>
        <v>864.4200000000001</v>
      </c>
      <c r="U15" s="41">
        <v>57.25</v>
      </c>
      <c r="V15" s="41">
        <v>60.4</v>
      </c>
      <c r="W15" s="41">
        <v>53.85</v>
      </c>
      <c r="X15" s="41"/>
      <c r="Y15" s="41">
        <f t="shared" si="22"/>
        <v>171.5</v>
      </c>
      <c r="Z15" s="42">
        <f t="shared" si="16"/>
        <v>19.839892644779155</v>
      </c>
      <c r="AA15" s="44">
        <f t="shared" si="17"/>
        <v>-3.5495013781237477</v>
      </c>
      <c r="AB15" s="40">
        <f t="shared" si="9"/>
        <v>4.761673918049272</v>
      </c>
      <c r="AC15" s="40">
        <f t="shared" si="10"/>
        <v>-11.066168844638044</v>
      </c>
      <c r="AD15" s="45">
        <f t="shared" si="11"/>
        <v>-15.108428655949874</v>
      </c>
      <c r="AE15" s="42">
        <f t="shared" si="23"/>
        <v>15.827842762687316</v>
      </c>
    </row>
    <row r="16" spans="1:31" ht="14.25" customHeight="1">
      <c r="A16" s="37">
        <v>9</v>
      </c>
      <c r="B16" s="38" t="s">
        <v>7</v>
      </c>
      <c r="C16" s="43">
        <f t="shared" si="24"/>
        <v>1.2412763271288605</v>
      </c>
      <c r="D16" s="40">
        <v>360.51</v>
      </c>
      <c r="E16" s="40">
        <v>407</v>
      </c>
      <c r="F16" s="40">
        <v>381.45000000000005</v>
      </c>
      <c r="G16" s="40">
        <v>393.81</v>
      </c>
      <c r="H16" s="41">
        <f t="shared" si="18"/>
        <v>1148.96</v>
      </c>
      <c r="I16" s="41">
        <v>65.6</v>
      </c>
      <c r="J16" s="41">
        <v>87.84</v>
      </c>
      <c r="K16" s="41">
        <v>60.620000000000005</v>
      </c>
      <c r="L16" s="41">
        <v>84.61</v>
      </c>
      <c r="M16" s="41">
        <f t="shared" si="19"/>
        <v>214.06</v>
      </c>
      <c r="N16" s="42">
        <f t="shared" si="14"/>
        <v>18.630761732349256</v>
      </c>
      <c r="O16" s="43">
        <f t="shared" si="20"/>
        <v>1.2306274105083241</v>
      </c>
      <c r="P16" s="40">
        <v>387.29999999999995</v>
      </c>
      <c r="Q16" s="40">
        <v>439.33</v>
      </c>
      <c r="R16" s="40">
        <v>410.63</v>
      </c>
      <c r="S16" s="40"/>
      <c r="T16" s="41">
        <f t="shared" si="21"/>
        <v>1237.2599999999998</v>
      </c>
      <c r="U16" s="41">
        <v>43.480000000000004</v>
      </c>
      <c r="V16" s="41">
        <v>82.56</v>
      </c>
      <c r="W16" s="41">
        <v>52.510000000000005</v>
      </c>
      <c r="X16" s="41"/>
      <c r="Y16" s="41">
        <f t="shared" si="22"/>
        <v>178.55</v>
      </c>
      <c r="Z16" s="42">
        <f t="shared" si="16"/>
        <v>14.431081583499026</v>
      </c>
      <c r="AA16" s="44">
        <f t="shared" si="17"/>
        <v>-0.8579005647491783</v>
      </c>
      <c r="AB16" s="40">
        <f t="shared" si="9"/>
        <v>7.685210973402009</v>
      </c>
      <c r="AC16" s="40">
        <f t="shared" si="10"/>
        <v>-16.588806876576655</v>
      </c>
      <c r="AD16" s="45">
        <f t="shared" si="11"/>
        <v>-22.541644883784738</v>
      </c>
      <c r="AE16" s="42">
        <f t="shared" si="23"/>
        <v>24.274017849978662</v>
      </c>
    </row>
    <row r="17" spans="1:31" ht="14.25" customHeight="1">
      <c r="A17" s="37">
        <v>10</v>
      </c>
      <c r="B17" s="38" t="s">
        <v>13</v>
      </c>
      <c r="C17" s="43">
        <f t="shared" si="24"/>
        <v>4.5223463985906225</v>
      </c>
      <c r="D17" s="40">
        <v>1363.5700000000002</v>
      </c>
      <c r="E17" s="40">
        <v>1396.4399999999998</v>
      </c>
      <c r="F17" s="40">
        <v>1426</v>
      </c>
      <c r="G17" s="40">
        <v>1440.7100000000003</v>
      </c>
      <c r="H17" s="41">
        <f t="shared" si="18"/>
        <v>4186.01</v>
      </c>
      <c r="I17" s="41">
        <v>203.44</v>
      </c>
      <c r="J17" s="41">
        <v>208.09</v>
      </c>
      <c r="K17" s="41">
        <v>171.77</v>
      </c>
      <c r="L17" s="41">
        <v>153.69</v>
      </c>
      <c r="M17" s="41">
        <f t="shared" si="19"/>
        <v>583.3</v>
      </c>
      <c r="N17" s="42">
        <f t="shared" si="14"/>
        <v>13.934510428785405</v>
      </c>
      <c r="O17" s="43">
        <f t="shared" si="20"/>
        <v>4.540438850769891</v>
      </c>
      <c r="P17" s="40">
        <v>1501.0000000000002</v>
      </c>
      <c r="Q17" s="40">
        <v>1548.26</v>
      </c>
      <c r="R17" s="40">
        <v>1515.65</v>
      </c>
      <c r="S17" s="40"/>
      <c r="T17" s="41">
        <f t="shared" si="21"/>
        <v>4564.91</v>
      </c>
      <c r="U17" s="41">
        <v>180.45999999999998</v>
      </c>
      <c r="V17" s="41">
        <v>187.51999999999998</v>
      </c>
      <c r="W17" s="41">
        <v>159.45</v>
      </c>
      <c r="X17" s="41"/>
      <c r="Y17" s="41">
        <f t="shared" si="22"/>
        <v>527.43</v>
      </c>
      <c r="Z17" s="42">
        <f t="shared" si="16"/>
        <v>11.554006541202346</v>
      </c>
      <c r="AA17" s="44">
        <f t="shared" si="17"/>
        <v>0.40006780959784366</v>
      </c>
      <c r="AB17" s="40">
        <f t="shared" si="9"/>
        <v>9.051578949883053</v>
      </c>
      <c r="AC17" s="40">
        <f t="shared" si="10"/>
        <v>-9.578261614949426</v>
      </c>
      <c r="AD17" s="45">
        <f t="shared" si="11"/>
        <v>-17.08351290667163</v>
      </c>
      <c r="AE17" s="42">
        <f t="shared" si="23"/>
        <v>18.629840564832477</v>
      </c>
    </row>
    <row r="18" spans="1:31" ht="14.25" customHeight="1">
      <c r="A18" s="37">
        <v>11</v>
      </c>
      <c r="B18" s="38" t="s">
        <v>14</v>
      </c>
      <c r="C18" s="43">
        <f t="shared" si="24"/>
        <v>5.746315555095087</v>
      </c>
      <c r="D18" s="40">
        <v>1719.0500000000002</v>
      </c>
      <c r="E18" s="40">
        <v>1772.6999999999996</v>
      </c>
      <c r="F18" s="40">
        <v>1827.1999999999998</v>
      </c>
      <c r="G18" s="40">
        <v>1903.22</v>
      </c>
      <c r="H18" s="41">
        <f t="shared" si="18"/>
        <v>5318.95</v>
      </c>
      <c r="I18" s="41">
        <v>220.36</v>
      </c>
      <c r="J18" s="41">
        <v>310.41</v>
      </c>
      <c r="K18" s="41">
        <v>234.48000000000002</v>
      </c>
      <c r="L18" s="41">
        <v>224.28</v>
      </c>
      <c r="M18" s="41">
        <f t="shared" si="19"/>
        <v>765.25</v>
      </c>
      <c r="N18" s="42">
        <f t="shared" si="14"/>
        <v>14.387238082704293</v>
      </c>
      <c r="O18" s="43">
        <f t="shared" si="20"/>
        <v>5.960495314453224</v>
      </c>
      <c r="P18" s="40">
        <v>1931.99</v>
      </c>
      <c r="Q18" s="40">
        <v>2089.4700000000003</v>
      </c>
      <c r="R18" s="40">
        <v>1971.1600000000003</v>
      </c>
      <c r="S18" s="40"/>
      <c r="T18" s="41">
        <f t="shared" si="21"/>
        <v>5992.620000000001</v>
      </c>
      <c r="U18" s="41">
        <v>198.91000000000003</v>
      </c>
      <c r="V18" s="41">
        <v>289.75</v>
      </c>
      <c r="W18" s="41">
        <v>239.01999999999998</v>
      </c>
      <c r="X18" s="41"/>
      <c r="Y18" s="41">
        <f t="shared" si="22"/>
        <v>727.6800000000001</v>
      </c>
      <c r="Z18" s="42">
        <f t="shared" si="16"/>
        <v>12.142935811047588</v>
      </c>
      <c r="AA18" s="44">
        <f t="shared" si="17"/>
        <v>3.727253703779461</v>
      </c>
      <c r="AB18" s="40">
        <f t="shared" si="9"/>
        <v>12.665469688566372</v>
      </c>
      <c r="AC18" s="40">
        <f t="shared" si="10"/>
        <v>-4.909506697157783</v>
      </c>
      <c r="AD18" s="45">
        <f t="shared" si="11"/>
        <v>-15.599257194156724</v>
      </c>
      <c r="AE18" s="42">
        <f t="shared" si="23"/>
        <v>17.574976385724156</v>
      </c>
    </row>
    <row r="19" spans="1:31" ht="14.25" customHeight="1">
      <c r="A19" s="37">
        <v>12</v>
      </c>
      <c r="B19" s="38" t="s">
        <v>57</v>
      </c>
      <c r="C19" s="43">
        <f t="shared" si="24"/>
        <v>6.980256321141573</v>
      </c>
      <c r="D19" s="40">
        <v>2096.02</v>
      </c>
      <c r="E19" s="40">
        <v>2185.71</v>
      </c>
      <c r="F19" s="40">
        <v>2179.39</v>
      </c>
      <c r="G19" s="40">
        <v>2180.91</v>
      </c>
      <c r="H19" s="41">
        <f t="shared" si="18"/>
        <v>6461.119999999999</v>
      </c>
      <c r="I19" s="41">
        <v>251.93</v>
      </c>
      <c r="J19" s="41">
        <v>401.56</v>
      </c>
      <c r="K19" s="41">
        <v>265.05</v>
      </c>
      <c r="L19" s="41">
        <v>152.76</v>
      </c>
      <c r="M19" s="41">
        <f t="shared" si="19"/>
        <v>918.54</v>
      </c>
      <c r="N19" s="42">
        <f t="shared" si="14"/>
        <v>14.216420682482294</v>
      </c>
      <c r="O19" s="43">
        <f t="shared" si="20"/>
        <v>7.039052323596744</v>
      </c>
      <c r="P19" s="40">
        <v>2470.98</v>
      </c>
      <c r="Q19" s="40">
        <v>2262.08</v>
      </c>
      <c r="R19" s="40">
        <v>2343.9300000000003</v>
      </c>
      <c r="S19" s="40"/>
      <c r="T19" s="41">
        <f t="shared" si="21"/>
        <v>7076.99</v>
      </c>
      <c r="U19" s="41">
        <v>264.41</v>
      </c>
      <c r="V19" s="41">
        <v>262.85</v>
      </c>
      <c r="W19" s="41">
        <v>226.41</v>
      </c>
      <c r="X19" s="41"/>
      <c r="Y19" s="41">
        <f t="shared" si="22"/>
        <v>753.67</v>
      </c>
      <c r="Z19" s="42">
        <f t="shared" si="16"/>
        <v>10.649584074585382</v>
      </c>
      <c r="AA19" s="44">
        <f t="shared" si="17"/>
        <v>0.8423186735577579</v>
      </c>
      <c r="AB19" s="40">
        <f t="shared" si="9"/>
        <v>9.53193873508</v>
      </c>
      <c r="AC19" s="40">
        <f t="shared" si="10"/>
        <v>-17.94913667341651</v>
      </c>
      <c r="AD19" s="45">
        <f t="shared" si="11"/>
        <v>-25.089554449468608</v>
      </c>
      <c r="AE19" s="42">
        <f t="shared" si="23"/>
        <v>27.481075408496512</v>
      </c>
    </row>
    <row r="20" spans="1:31" ht="14.25" customHeight="1">
      <c r="A20" s="37">
        <v>13</v>
      </c>
      <c r="B20" s="38" t="s">
        <v>58</v>
      </c>
      <c r="C20" s="43">
        <f t="shared" si="24"/>
        <v>5.11461463078198</v>
      </c>
      <c r="D20" s="40">
        <v>1533.41</v>
      </c>
      <c r="E20" s="40">
        <v>1582.25</v>
      </c>
      <c r="F20" s="40">
        <v>1618.5699999999997</v>
      </c>
      <c r="G20" s="40">
        <v>1549.82</v>
      </c>
      <c r="H20" s="41">
        <f t="shared" si="18"/>
        <v>4734.23</v>
      </c>
      <c r="I20" s="41">
        <v>194.46</v>
      </c>
      <c r="J20" s="41">
        <v>252.57999999999998</v>
      </c>
      <c r="K20" s="41">
        <v>188.06</v>
      </c>
      <c r="L20" s="41">
        <v>81.53</v>
      </c>
      <c r="M20" s="41">
        <f t="shared" si="19"/>
        <v>635.0999999999999</v>
      </c>
      <c r="N20" s="42">
        <f aca="true" t="shared" si="25" ref="N20:N31">M20/H20*100</f>
        <v>13.415064329362957</v>
      </c>
      <c r="O20" s="43">
        <f t="shared" si="20"/>
        <v>4.954914990168986</v>
      </c>
      <c r="P20" s="40">
        <v>1697</v>
      </c>
      <c r="Q20" s="40">
        <v>1624.5700000000002</v>
      </c>
      <c r="R20" s="40">
        <v>1660.0500000000002</v>
      </c>
      <c r="S20" s="40"/>
      <c r="T20" s="41">
        <f>SUM(P20:S20)</f>
        <v>4981.620000000001</v>
      </c>
      <c r="U20" s="41">
        <v>157.95</v>
      </c>
      <c r="V20" s="41">
        <v>218.12</v>
      </c>
      <c r="W20" s="41">
        <v>158.86</v>
      </c>
      <c r="X20" s="41"/>
      <c r="Y20" s="41">
        <f t="shared" si="22"/>
        <v>534.9300000000001</v>
      </c>
      <c r="Z20" s="42">
        <f aca="true" t="shared" si="26" ref="Z20:Z31">Y20/T20*100</f>
        <v>10.738073156924855</v>
      </c>
      <c r="AA20" s="44">
        <f aca="true" t="shared" si="27" ref="AA20:AA31">(O20-C20)/C20*100</f>
        <v>-3.1224178582654405</v>
      </c>
      <c r="AB20" s="40">
        <f t="shared" si="9"/>
        <v>5.225559383468933</v>
      </c>
      <c r="AC20" s="40">
        <f t="shared" si="10"/>
        <v>-15.772319319792135</v>
      </c>
      <c r="AD20" s="45">
        <f t="shared" si="11"/>
        <v>-19.955112452041625</v>
      </c>
      <c r="AE20" s="42">
        <f aca="true" t="shared" si="28" ref="AE20:AE32">AB20-AC20</f>
        <v>20.99787870326107</v>
      </c>
    </row>
    <row r="21" spans="1:31" ht="14.25" customHeight="1" thickBot="1">
      <c r="A21" s="228" t="s">
        <v>49</v>
      </c>
      <c r="B21" s="229"/>
      <c r="C21" s="79">
        <f aca="true" t="shared" si="29" ref="C21:M21">SUM(C14:C20)</f>
        <v>26.949436161118307</v>
      </c>
      <c r="D21" s="80">
        <f t="shared" si="29"/>
        <v>8061.93</v>
      </c>
      <c r="E21" s="80">
        <f t="shared" si="29"/>
        <v>8402.81</v>
      </c>
      <c r="F21" s="80">
        <f t="shared" si="29"/>
        <v>8480.41</v>
      </c>
      <c r="G21" s="80">
        <f t="shared" si="29"/>
        <v>8547.35</v>
      </c>
      <c r="H21" s="81">
        <f t="shared" si="29"/>
        <v>24945.149999999998</v>
      </c>
      <c r="I21" s="81">
        <f t="shared" si="29"/>
        <v>1101.6000000000001</v>
      </c>
      <c r="J21" s="81">
        <f t="shared" si="29"/>
        <v>1476.9099999999999</v>
      </c>
      <c r="K21" s="81">
        <f t="shared" si="29"/>
        <v>1072.31</v>
      </c>
      <c r="L21" s="81">
        <f t="shared" si="29"/>
        <v>898.4599999999999</v>
      </c>
      <c r="M21" s="81">
        <f t="shared" si="29"/>
        <v>3650.82</v>
      </c>
      <c r="N21" s="82">
        <f t="shared" si="25"/>
        <v>14.6353900457604</v>
      </c>
      <c r="O21" s="80">
        <f>SUM(O14:O20)</f>
        <v>27.066920127282007</v>
      </c>
      <c r="P21" s="80">
        <f aca="true" t="shared" si="30" ref="P21:Y21">SUM(P14:P20)</f>
        <v>9101.970000000001</v>
      </c>
      <c r="Q21" s="80">
        <f t="shared" si="30"/>
        <v>9073.77</v>
      </c>
      <c r="R21" s="80">
        <f t="shared" si="30"/>
        <v>9037.060000000001</v>
      </c>
      <c r="S21" s="80">
        <f t="shared" si="30"/>
        <v>0</v>
      </c>
      <c r="T21" s="81">
        <f t="shared" si="30"/>
        <v>27212.800000000003</v>
      </c>
      <c r="U21" s="81">
        <f t="shared" si="30"/>
        <v>1014.5100000000002</v>
      </c>
      <c r="V21" s="81">
        <f t="shared" si="30"/>
        <v>1212.49</v>
      </c>
      <c r="W21" s="81">
        <f t="shared" si="30"/>
        <v>1023.1899999999999</v>
      </c>
      <c r="X21" s="81">
        <f t="shared" si="30"/>
        <v>0</v>
      </c>
      <c r="Y21" s="81">
        <f t="shared" si="30"/>
        <v>3250.1899999999996</v>
      </c>
      <c r="Z21" s="82">
        <f t="shared" si="26"/>
        <v>11.943607420037626</v>
      </c>
      <c r="AA21" s="83">
        <f t="shared" si="27"/>
        <v>0.43594220473229</v>
      </c>
      <c r="AB21" s="84">
        <f t="shared" si="9"/>
        <v>9.090544654973032</v>
      </c>
      <c r="AC21" s="84">
        <f t="shared" si="10"/>
        <v>-10.973699059389412</v>
      </c>
      <c r="AD21" s="85">
        <f t="shared" si="11"/>
        <v>-18.392284847253062</v>
      </c>
      <c r="AE21" s="82">
        <f t="shared" si="28"/>
        <v>20.064243714362444</v>
      </c>
    </row>
    <row r="22" spans="1:31" ht="14.25" customHeight="1">
      <c r="A22" s="46">
        <v>14</v>
      </c>
      <c r="B22" s="47" t="s">
        <v>1</v>
      </c>
      <c r="C22" s="48">
        <f>H22/$H$32*100</f>
        <v>9.346714808401952</v>
      </c>
      <c r="D22" s="49">
        <v>2860.4900000000007</v>
      </c>
      <c r="E22" s="49">
        <v>2842.9700000000003</v>
      </c>
      <c r="F22" s="49">
        <v>2948.12</v>
      </c>
      <c r="G22" s="49">
        <v>2904.18</v>
      </c>
      <c r="H22" s="50">
        <f>D22+E22+F22</f>
        <v>8651.580000000002</v>
      </c>
      <c r="I22" s="50">
        <v>439.08000000000004</v>
      </c>
      <c r="J22" s="50">
        <v>436.9</v>
      </c>
      <c r="K22" s="50">
        <v>427.04999999999995</v>
      </c>
      <c r="L22" s="50">
        <v>376.13</v>
      </c>
      <c r="M22" s="50">
        <f>I22+J22+K22</f>
        <v>1303.03</v>
      </c>
      <c r="N22" s="51">
        <f t="shared" si="25"/>
        <v>15.061179576447303</v>
      </c>
      <c r="O22" s="48">
        <f>T22/$T$32*100</f>
        <v>9.154928596834502</v>
      </c>
      <c r="P22" s="49">
        <v>3129.5499999999997</v>
      </c>
      <c r="Q22" s="49">
        <v>3058.6100000000006</v>
      </c>
      <c r="R22" s="49">
        <v>3016.11</v>
      </c>
      <c r="S22" s="49"/>
      <c r="T22" s="50">
        <f>SUM(P22:S22)</f>
        <v>9204.27</v>
      </c>
      <c r="U22" s="50">
        <v>506.69000000000005</v>
      </c>
      <c r="V22" s="50">
        <v>399.51</v>
      </c>
      <c r="W22" s="50">
        <v>402.61</v>
      </c>
      <c r="X22" s="50"/>
      <c r="Y22" s="50">
        <f>SUM(U22:X22)</f>
        <v>1308.81</v>
      </c>
      <c r="Z22" s="51">
        <f t="shared" si="26"/>
        <v>14.219595904944118</v>
      </c>
      <c r="AA22" s="52">
        <f t="shared" si="27"/>
        <v>-2.051910382405695</v>
      </c>
      <c r="AB22" s="49">
        <f t="shared" si="9"/>
        <v>6.388312886201117</v>
      </c>
      <c r="AC22" s="49">
        <f t="shared" si="10"/>
        <v>0.4435814985073232</v>
      </c>
      <c r="AD22" s="53">
        <f t="shared" si="11"/>
        <v>-5.587767327462554</v>
      </c>
      <c r="AE22" s="51">
        <f t="shared" si="28"/>
        <v>5.9447313876937935</v>
      </c>
    </row>
    <row r="23" spans="1:31" ht="14.25" customHeight="1">
      <c r="A23" s="37">
        <v>15</v>
      </c>
      <c r="B23" s="38" t="s">
        <v>8</v>
      </c>
      <c r="C23" s="43">
        <f>H23/$H$32*100</f>
        <v>8.406563803878427</v>
      </c>
      <c r="D23" s="40">
        <v>2560.3199999999997</v>
      </c>
      <c r="E23" s="40">
        <v>2523.19</v>
      </c>
      <c r="F23" s="40">
        <v>2697.8399999999997</v>
      </c>
      <c r="G23" s="40">
        <v>2632.7000000000003</v>
      </c>
      <c r="H23" s="41">
        <f>D23+E23+F23</f>
        <v>7781.35</v>
      </c>
      <c r="I23" s="41">
        <v>358.89</v>
      </c>
      <c r="J23" s="41">
        <v>266.06</v>
      </c>
      <c r="K23" s="41">
        <v>296.73</v>
      </c>
      <c r="L23" s="41">
        <v>265.55</v>
      </c>
      <c r="M23" s="41">
        <f>I23+J23+K23</f>
        <v>921.6800000000001</v>
      </c>
      <c r="N23" s="42">
        <f t="shared" si="25"/>
        <v>11.844731312689957</v>
      </c>
      <c r="O23" s="43">
        <f>T23/$T$32*100</f>
        <v>8.408551272064086</v>
      </c>
      <c r="P23" s="40">
        <v>2788.9500000000003</v>
      </c>
      <c r="Q23" s="40">
        <v>2846.0899999999997</v>
      </c>
      <c r="R23" s="40">
        <v>2818.8300000000004</v>
      </c>
      <c r="S23" s="40"/>
      <c r="T23" s="41">
        <f>SUM(P23:S23)</f>
        <v>8453.87</v>
      </c>
      <c r="U23" s="41">
        <v>319.89</v>
      </c>
      <c r="V23" s="41">
        <v>270.15</v>
      </c>
      <c r="W23" s="41">
        <v>274.71000000000004</v>
      </c>
      <c r="X23" s="41"/>
      <c r="Y23" s="41">
        <f>SUM(U23:X23)</f>
        <v>864.75</v>
      </c>
      <c r="Z23" s="42">
        <f t="shared" si="26"/>
        <v>10.229043029996912</v>
      </c>
      <c r="AA23" s="44">
        <f t="shared" si="27"/>
        <v>0.023641861669353382</v>
      </c>
      <c r="AB23" s="40">
        <f t="shared" si="9"/>
        <v>8.642716238184896</v>
      </c>
      <c r="AC23" s="40">
        <f t="shared" si="10"/>
        <v>-6.176764169776935</v>
      </c>
      <c r="AD23" s="45">
        <f t="shared" si="11"/>
        <v>-13.640565075225156</v>
      </c>
      <c r="AE23" s="42">
        <f t="shared" si="28"/>
        <v>14.81948040796183</v>
      </c>
    </row>
    <row r="24" spans="1:31" ht="14.25" customHeight="1">
      <c r="A24" s="37">
        <v>16</v>
      </c>
      <c r="B24" s="38" t="s">
        <v>9</v>
      </c>
      <c r="C24" s="43">
        <f>H24/$H$32*100</f>
        <v>5.4581868156739874</v>
      </c>
      <c r="D24" s="40">
        <v>1642.0700000000002</v>
      </c>
      <c r="E24" s="40">
        <v>1701.53</v>
      </c>
      <c r="F24" s="40">
        <v>1708.65</v>
      </c>
      <c r="G24" s="40">
        <v>1690.0700000000002</v>
      </c>
      <c r="H24" s="41">
        <f>D24+E24+F24</f>
        <v>5052.25</v>
      </c>
      <c r="I24" s="41">
        <v>469.39</v>
      </c>
      <c r="J24" s="41">
        <v>453.22</v>
      </c>
      <c r="K24" s="41">
        <v>406.97</v>
      </c>
      <c r="L24" s="41">
        <v>363.3</v>
      </c>
      <c r="M24" s="41">
        <f>I24+J24+K24</f>
        <v>1329.58</v>
      </c>
      <c r="N24" s="42">
        <f t="shared" si="25"/>
        <v>26.316591617596117</v>
      </c>
      <c r="O24" s="43">
        <f>T24/$T$32*100</f>
        <v>5.316028731548447</v>
      </c>
      <c r="P24" s="40">
        <v>1732.29</v>
      </c>
      <c r="Q24" s="40">
        <v>1807.5599999999997</v>
      </c>
      <c r="R24" s="40">
        <v>1804.83</v>
      </c>
      <c r="S24" s="40"/>
      <c r="T24" s="41">
        <f>SUM(P24:S24)</f>
        <v>5344.679999999999</v>
      </c>
      <c r="U24" s="41">
        <v>409.59</v>
      </c>
      <c r="V24" s="41">
        <v>422.02</v>
      </c>
      <c r="W24" s="41">
        <v>388.55</v>
      </c>
      <c r="X24" s="41"/>
      <c r="Y24" s="41">
        <f>SUM(U24:X24)</f>
        <v>1220.1599999999999</v>
      </c>
      <c r="Z24" s="42">
        <f t="shared" si="26"/>
        <v>22.829430386851975</v>
      </c>
      <c r="AA24" s="44">
        <f t="shared" si="27"/>
        <v>-2.604492827495619</v>
      </c>
      <c r="AB24" s="40">
        <f t="shared" si="9"/>
        <v>5.788114206541628</v>
      </c>
      <c r="AC24" s="40">
        <f t="shared" si="10"/>
        <v>-8.229666511229116</v>
      </c>
      <c r="AD24" s="45">
        <f t="shared" si="11"/>
        <v>-13.250808772715516</v>
      </c>
      <c r="AE24" s="42">
        <f t="shared" si="28"/>
        <v>14.017780717770744</v>
      </c>
    </row>
    <row r="25" spans="1:31" ht="14.25" customHeight="1">
      <c r="A25" s="37">
        <v>17</v>
      </c>
      <c r="B25" s="38" t="s">
        <v>15</v>
      </c>
      <c r="C25" s="43">
        <f>H25/$H$32*100</f>
        <v>8.8317670632011</v>
      </c>
      <c r="D25" s="40">
        <v>2675.68</v>
      </c>
      <c r="E25" s="40">
        <v>2722.83</v>
      </c>
      <c r="F25" s="40">
        <v>2776.4199999999996</v>
      </c>
      <c r="G25" s="40">
        <v>2882.93</v>
      </c>
      <c r="H25" s="41">
        <f>D25+E25+F25</f>
        <v>8174.93</v>
      </c>
      <c r="I25" s="41">
        <v>324.25</v>
      </c>
      <c r="J25" s="41">
        <v>317.28</v>
      </c>
      <c r="K25" s="41">
        <v>293.7</v>
      </c>
      <c r="L25" s="41">
        <v>351.81</v>
      </c>
      <c r="M25" s="41">
        <f>I25+J25+K25</f>
        <v>935.23</v>
      </c>
      <c r="N25" s="42">
        <f t="shared" si="25"/>
        <v>11.440220283231783</v>
      </c>
      <c r="O25" s="43">
        <f>T25/$T$32*100</f>
        <v>8.94804362408364</v>
      </c>
      <c r="P25" s="40">
        <v>2909.99</v>
      </c>
      <c r="Q25" s="40">
        <v>3012.9700000000007</v>
      </c>
      <c r="R25" s="40">
        <v>3073.3099999999995</v>
      </c>
      <c r="S25" s="40"/>
      <c r="T25" s="41">
        <f>SUM(P25:S25)</f>
        <v>8996.27</v>
      </c>
      <c r="U25" s="41">
        <v>317.04</v>
      </c>
      <c r="V25" s="41">
        <v>310.59000000000003</v>
      </c>
      <c r="W25" s="41">
        <v>295.03</v>
      </c>
      <c r="X25" s="41"/>
      <c r="Y25" s="41">
        <f>SUM(U25:X25)</f>
        <v>922.6600000000001</v>
      </c>
      <c r="Z25" s="42">
        <f t="shared" si="26"/>
        <v>10.256028331741932</v>
      </c>
      <c r="AA25" s="44">
        <f t="shared" si="27"/>
        <v>1.3165718711833279</v>
      </c>
      <c r="AB25" s="40">
        <f t="shared" si="9"/>
        <v>10.047058506922998</v>
      </c>
      <c r="AC25" s="40">
        <f t="shared" si="10"/>
        <v>-1.344054403729557</v>
      </c>
      <c r="AD25" s="45">
        <f t="shared" si="11"/>
        <v>-10.35112893084367</v>
      </c>
      <c r="AE25" s="42">
        <f t="shared" si="28"/>
        <v>11.391112910652554</v>
      </c>
    </row>
    <row r="26" spans="1:31" ht="14.25" customHeight="1">
      <c r="A26" s="37">
        <v>18</v>
      </c>
      <c r="B26" s="38" t="s">
        <v>18</v>
      </c>
      <c r="C26" s="43">
        <f>H26/$H$32*100</f>
        <v>1.4620021717150056</v>
      </c>
      <c r="D26" s="40">
        <v>461.46</v>
      </c>
      <c r="E26" s="40">
        <v>449.6</v>
      </c>
      <c r="F26" s="40">
        <v>442.21000000000004</v>
      </c>
      <c r="G26" s="40">
        <v>448.48</v>
      </c>
      <c r="H26" s="41">
        <f>D26+E26+F26</f>
        <v>1353.27</v>
      </c>
      <c r="I26" s="41">
        <v>155.14999999999998</v>
      </c>
      <c r="J26" s="41">
        <v>123.49</v>
      </c>
      <c r="K26" s="41">
        <v>118.41999999999999</v>
      </c>
      <c r="L26" s="41">
        <v>114.86</v>
      </c>
      <c r="M26" s="41">
        <f>I26+J26+K26</f>
        <v>397.05999999999995</v>
      </c>
      <c r="N26" s="42">
        <f t="shared" si="25"/>
        <v>29.340781957776347</v>
      </c>
      <c r="O26" s="43">
        <f>T26/$T$32*100</f>
        <v>1.5436205029373689</v>
      </c>
      <c r="P26" s="40">
        <v>523.57</v>
      </c>
      <c r="Q26" s="40">
        <v>560.75</v>
      </c>
      <c r="R26" s="40">
        <v>467.62</v>
      </c>
      <c r="S26" s="40"/>
      <c r="T26" s="41">
        <f>SUM(P26:S26)</f>
        <v>1551.94</v>
      </c>
      <c r="U26" s="41">
        <v>126.7</v>
      </c>
      <c r="V26" s="41">
        <v>145.81</v>
      </c>
      <c r="W26" s="41">
        <v>111.56</v>
      </c>
      <c r="X26" s="41"/>
      <c r="Y26" s="41">
        <f>SUM(U26:X26)</f>
        <v>384.07</v>
      </c>
      <c r="Z26" s="42">
        <f t="shared" si="26"/>
        <v>24.747735092851528</v>
      </c>
      <c r="AA26" s="44">
        <f t="shared" si="27"/>
        <v>5.582640901731403</v>
      </c>
      <c r="AB26" s="40">
        <f t="shared" si="9"/>
        <v>14.68073629061459</v>
      </c>
      <c r="AC26" s="40">
        <f t="shared" si="10"/>
        <v>-3.2715458620863234</v>
      </c>
      <c r="AD26" s="45">
        <f t="shared" si="11"/>
        <v>-15.654139250734927</v>
      </c>
      <c r="AE26" s="42">
        <f t="shared" si="28"/>
        <v>17.952282152700914</v>
      </c>
    </row>
    <row r="27" spans="1:31" ht="14.25" customHeight="1" thickBot="1">
      <c r="A27" s="228" t="s">
        <v>50</v>
      </c>
      <c r="B27" s="229"/>
      <c r="C27" s="79">
        <f aca="true" t="shared" si="31" ref="C27:M27">SUM(C22:C26)</f>
        <v>33.50523466287047</v>
      </c>
      <c r="D27" s="80">
        <f t="shared" si="31"/>
        <v>10200.02</v>
      </c>
      <c r="E27" s="80">
        <f t="shared" si="31"/>
        <v>10240.12</v>
      </c>
      <c r="F27" s="80">
        <f t="shared" si="31"/>
        <v>10573.239999999998</v>
      </c>
      <c r="G27" s="80">
        <f t="shared" si="31"/>
        <v>10558.36</v>
      </c>
      <c r="H27" s="81">
        <f t="shared" si="31"/>
        <v>31013.38</v>
      </c>
      <c r="I27" s="81">
        <f t="shared" si="31"/>
        <v>1746.7600000000002</v>
      </c>
      <c r="J27" s="81">
        <f t="shared" si="31"/>
        <v>1596.95</v>
      </c>
      <c r="K27" s="81">
        <f t="shared" si="31"/>
        <v>1542.8700000000001</v>
      </c>
      <c r="L27" s="81">
        <f t="shared" si="31"/>
        <v>1471.6499999999999</v>
      </c>
      <c r="M27" s="81">
        <f t="shared" si="31"/>
        <v>4886.58</v>
      </c>
      <c r="N27" s="82">
        <f t="shared" si="25"/>
        <v>15.756360641761717</v>
      </c>
      <c r="O27" s="80">
        <f>SUM(O22:O26)</f>
        <v>33.37117272746805</v>
      </c>
      <c r="P27" s="80">
        <f aca="true" t="shared" si="32" ref="P27:Y27">SUM(P22:P26)</f>
        <v>11084.349999999999</v>
      </c>
      <c r="Q27" s="80">
        <f t="shared" si="32"/>
        <v>11285.980000000001</v>
      </c>
      <c r="R27" s="80">
        <f t="shared" si="32"/>
        <v>11180.7</v>
      </c>
      <c r="S27" s="80">
        <f t="shared" si="32"/>
        <v>0</v>
      </c>
      <c r="T27" s="81">
        <f t="shared" si="32"/>
        <v>33551.03</v>
      </c>
      <c r="U27" s="81">
        <f t="shared" si="32"/>
        <v>1679.91</v>
      </c>
      <c r="V27" s="81">
        <f t="shared" si="32"/>
        <v>1548.08</v>
      </c>
      <c r="W27" s="81">
        <f t="shared" si="32"/>
        <v>1472.46</v>
      </c>
      <c r="X27" s="81">
        <f t="shared" si="32"/>
        <v>0</v>
      </c>
      <c r="Y27" s="81">
        <f t="shared" si="32"/>
        <v>4700.45</v>
      </c>
      <c r="Z27" s="82">
        <f t="shared" si="26"/>
        <v>14.00985305071111</v>
      </c>
      <c r="AA27" s="83">
        <f t="shared" si="27"/>
        <v>-0.4001223592413302</v>
      </c>
      <c r="AB27" s="84">
        <f t="shared" si="9"/>
        <v>8.182436096936218</v>
      </c>
      <c r="AC27" s="84">
        <f t="shared" si="10"/>
        <v>-3.8090034338944645</v>
      </c>
      <c r="AD27" s="85">
        <f t="shared" si="11"/>
        <v>-11.084460623613463</v>
      </c>
      <c r="AE27" s="82">
        <f t="shared" si="28"/>
        <v>11.991439530830682</v>
      </c>
    </row>
    <row r="28" spans="1:31" ht="14.25" customHeight="1">
      <c r="A28" s="37">
        <v>20</v>
      </c>
      <c r="B28" s="38" t="s">
        <v>4</v>
      </c>
      <c r="C28" s="39">
        <f>H28/$H$32*100</f>
        <v>6.8741121567316625</v>
      </c>
      <c r="D28" s="40">
        <v>2080.2799999999997</v>
      </c>
      <c r="E28" s="40">
        <v>2058.77</v>
      </c>
      <c r="F28" s="40">
        <v>2223.8199999999997</v>
      </c>
      <c r="G28" s="40">
        <v>2205.1899999999996</v>
      </c>
      <c r="H28" s="41">
        <f>D28+E28+F28</f>
        <v>6362.869999999999</v>
      </c>
      <c r="I28" s="41">
        <v>256.68</v>
      </c>
      <c r="J28" s="41">
        <v>217.49</v>
      </c>
      <c r="K28" s="41">
        <v>231.93</v>
      </c>
      <c r="L28" s="41">
        <v>216.96999999999997</v>
      </c>
      <c r="M28" s="41">
        <f>I28+J28+K28</f>
        <v>706.1</v>
      </c>
      <c r="N28" s="42">
        <f t="shared" si="25"/>
        <v>11.097193562024685</v>
      </c>
      <c r="O28" s="43">
        <f>T28/$T$32*100</f>
        <v>6.697692118557821</v>
      </c>
      <c r="P28" s="40">
        <v>2275.21</v>
      </c>
      <c r="Q28" s="40">
        <v>2226.34</v>
      </c>
      <c r="R28" s="40">
        <v>2232.24</v>
      </c>
      <c r="S28" s="40"/>
      <c r="T28" s="41">
        <f>SUM(P28:S28)</f>
        <v>6733.79</v>
      </c>
      <c r="U28" s="41">
        <v>228.88</v>
      </c>
      <c r="V28" s="41">
        <v>216.92000000000002</v>
      </c>
      <c r="W28" s="41">
        <v>193.97</v>
      </c>
      <c r="X28" s="41"/>
      <c r="Y28" s="41">
        <f>SUM(U28:X28)</f>
        <v>639.77</v>
      </c>
      <c r="Z28" s="42">
        <f t="shared" si="26"/>
        <v>9.50089028615386</v>
      </c>
      <c r="AA28" s="52">
        <f t="shared" si="27"/>
        <v>-2.5664410785191665</v>
      </c>
      <c r="AB28" s="49">
        <f t="shared" si="9"/>
        <v>5.82944488886306</v>
      </c>
      <c r="AC28" s="49">
        <f t="shared" si="10"/>
        <v>-9.393853561818446</v>
      </c>
      <c r="AD28" s="53">
        <f t="shared" si="11"/>
        <v>-14.384747521512814</v>
      </c>
      <c r="AE28" s="51">
        <f t="shared" si="28"/>
        <v>15.223298450681506</v>
      </c>
    </row>
    <row r="29" spans="1:31" ht="14.25" customHeight="1">
      <c r="A29" s="37">
        <v>19</v>
      </c>
      <c r="B29" s="38" t="s">
        <v>10</v>
      </c>
      <c r="C29" s="39">
        <f>H29/$H$32*100</f>
        <v>5.274786985137332</v>
      </c>
      <c r="D29" s="40">
        <v>1599.0100000000002</v>
      </c>
      <c r="E29" s="40">
        <v>1608.6100000000001</v>
      </c>
      <c r="F29" s="40">
        <v>1674.87</v>
      </c>
      <c r="G29" s="40">
        <v>1859.9299999999998</v>
      </c>
      <c r="H29" s="41">
        <f>D29+E29+F29</f>
        <v>4882.49</v>
      </c>
      <c r="I29" s="41">
        <v>181.86</v>
      </c>
      <c r="J29" s="41">
        <v>222</v>
      </c>
      <c r="K29" s="41">
        <v>194.35</v>
      </c>
      <c r="L29" s="41">
        <v>281.76</v>
      </c>
      <c r="M29" s="41">
        <f>I29+J29+K29</f>
        <v>598.21</v>
      </c>
      <c r="N29" s="42">
        <f t="shared" si="25"/>
        <v>12.252150030005184</v>
      </c>
      <c r="O29" s="43">
        <f>T29/$T$32*100</f>
        <v>5.312408244525306</v>
      </c>
      <c r="P29" s="40">
        <v>1845.83</v>
      </c>
      <c r="Q29" s="40">
        <v>1736.95</v>
      </c>
      <c r="R29" s="40">
        <v>1758.2599999999998</v>
      </c>
      <c r="S29" s="40"/>
      <c r="T29" s="41">
        <f>SUM(P29:S29)</f>
        <v>5341.039999999999</v>
      </c>
      <c r="U29" s="41">
        <v>210.57999999999998</v>
      </c>
      <c r="V29" s="41">
        <v>218.21</v>
      </c>
      <c r="W29" s="41">
        <v>165.3</v>
      </c>
      <c r="X29" s="41"/>
      <c r="Y29" s="41">
        <f>SUM(U29:X29)</f>
        <v>594.0899999999999</v>
      </c>
      <c r="Z29" s="42">
        <f t="shared" si="26"/>
        <v>11.123114599403863</v>
      </c>
      <c r="AA29" s="44">
        <f t="shared" si="27"/>
        <v>0.7132280316528157</v>
      </c>
      <c r="AB29" s="40">
        <f t="shared" si="9"/>
        <v>9.391724304606857</v>
      </c>
      <c r="AC29" s="40">
        <f t="shared" si="10"/>
        <v>-0.6887213520335865</v>
      </c>
      <c r="AD29" s="45">
        <f t="shared" si="11"/>
        <v>-9.214998411187787</v>
      </c>
      <c r="AE29" s="42">
        <f t="shared" si="28"/>
        <v>10.080445656640444</v>
      </c>
    </row>
    <row r="30" spans="1:31" ht="14.25" customHeight="1">
      <c r="A30" s="55">
        <v>21</v>
      </c>
      <c r="B30" s="56" t="s">
        <v>11</v>
      </c>
      <c r="C30" s="39">
        <f>H30/$H$32*100</f>
        <v>9.555265134078176</v>
      </c>
      <c r="D30" s="40">
        <v>2864.0299999999997</v>
      </c>
      <c r="E30" s="40">
        <v>2918.07</v>
      </c>
      <c r="F30" s="40">
        <v>3062.5200000000004</v>
      </c>
      <c r="G30" s="40">
        <v>3270.87</v>
      </c>
      <c r="H30" s="58">
        <f>D30+E30+F30</f>
        <v>8844.62</v>
      </c>
      <c r="I30" s="41">
        <v>431.51</v>
      </c>
      <c r="J30" s="41">
        <v>484.48</v>
      </c>
      <c r="K30" s="41">
        <v>385.37</v>
      </c>
      <c r="L30" s="41">
        <v>425.19</v>
      </c>
      <c r="M30" s="41">
        <f>I30+J30+K30</f>
        <v>1301.3600000000001</v>
      </c>
      <c r="N30" s="59">
        <f t="shared" si="25"/>
        <v>14.713577293315034</v>
      </c>
      <c r="O30" s="43">
        <f>T30/$T$32*100</f>
        <v>9.628257543145466</v>
      </c>
      <c r="P30" s="40">
        <v>3316.44</v>
      </c>
      <c r="Q30" s="40">
        <v>3160.4900000000002</v>
      </c>
      <c r="R30" s="40">
        <v>3203.2200000000003</v>
      </c>
      <c r="S30" s="40"/>
      <c r="T30" s="58">
        <f>SUM(P30:S30)</f>
        <v>9680.150000000001</v>
      </c>
      <c r="U30" s="41">
        <v>450.67999999999995</v>
      </c>
      <c r="V30" s="41">
        <v>391.71000000000004</v>
      </c>
      <c r="W30" s="41">
        <v>371.57</v>
      </c>
      <c r="X30" s="41"/>
      <c r="Y30" s="41">
        <f>SUM(U30:X30)</f>
        <v>1213.96</v>
      </c>
      <c r="Z30" s="59">
        <f t="shared" si="26"/>
        <v>12.54071476165142</v>
      </c>
      <c r="AA30" s="60">
        <f t="shared" si="27"/>
        <v>0.7638972654664211</v>
      </c>
      <c r="AB30" s="57">
        <f t="shared" si="9"/>
        <v>9.44675972512104</v>
      </c>
      <c r="AC30" s="40">
        <f t="shared" si="10"/>
        <v>-6.716050900596306</v>
      </c>
      <c r="AD30" s="61">
        <f t="shared" si="11"/>
        <v>-14.76773790865143</v>
      </c>
      <c r="AE30" s="59">
        <f t="shared" si="28"/>
        <v>16.16281062571735</v>
      </c>
    </row>
    <row r="31" spans="1:31" ht="14.25" customHeight="1" thickBot="1">
      <c r="A31" s="228" t="s">
        <v>51</v>
      </c>
      <c r="B31" s="229"/>
      <c r="C31" s="79">
        <f aca="true" t="shared" si="33" ref="C31:M31">SUM(C28:C30)</f>
        <v>21.70416427594717</v>
      </c>
      <c r="D31" s="80">
        <f t="shared" si="33"/>
        <v>6543.32</v>
      </c>
      <c r="E31" s="80">
        <f t="shared" si="33"/>
        <v>6585.450000000001</v>
      </c>
      <c r="F31" s="80">
        <f t="shared" si="33"/>
        <v>6961.21</v>
      </c>
      <c r="G31" s="80">
        <f t="shared" si="33"/>
        <v>7335.99</v>
      </c>
      <c r="H31" s="81">
        <f t="shared" si="33"/>
        <v>20089.98</v>
      </c>
      <c r="I31" s="81">
        <f t="shared" si="33"/>
        <v>870.05</v>
      </c>
      <c r="J31" s="81">
        <f t="shared" si="33"/>
        <v>923.97</v>
      </c>
      <c r="K31" s="81">
        <f t="shared" si="33"/>
        <v>811.65</v>
      </c>
      <c r="L31" s="81">
        <f t="shared" si="33"/>
        <v>923.92</v>
      </c>
      <c r="M31" s="81">
        <f t="shared" si="33"/>
        <v>2605.67</v>
      </c>
      <c r="N31" s="82">
        <f t="shared" si="25"/>
        <v>12.969997979092065</v>
      </c>
      <c r="O31" s="80">
        <f>SUM(O28:O30)</f>
        <v>21.638357906228592</v>
      </c>
      <c r="P31" s="80">
        <f aca="true" t="shared" si="34" ref="P31:Y31">SUM(P28:P30)</f>
        <v>7437.48</v>
      </c>
      <c r="Q31" s="80">
        <f t="shared" si="34"/>
        <v>7123.780000000001</v>
      </c>
      <c r="R31" s="80">
        <f t="shared" si="34"/>
        <v>7193.719999999999</v>
      </c>
      <c r="S31" s="80">
        <f t="shared" si="34"/>
        <v>0</v>
      </c>
      <c r="T31" s="81">
        <f t="shared" si="34"/>
        <v>21754.98</v>
      </c>
      <c r="U31" s="81">
        <f t="shared" si="34"/>
        <v>890.1399999999999</v>
      </c>
      <c r="V31" s="81">
        <f t="shared" si="34"/>
        <v>826.84</v>
      </c>
      <c r="W31" s="81">
        <f t="shared" si="34"/>
        <v>730.8399999999999</v>
      </c>
      <c r="X31" s="81">
        <f t="shared" si="34"/>
        <v>0</v>
      </c>
      <c r="Y31" s="81">
        <f t="shared" si="34"/>
        <v>2447.8199999999997</v>
      </c>
      <c r="Z31" s="82">
        <f t="shared" si="26"/>
        <v>11.251768560577853</v>
      </c>
      <c r="AA31" s="83">
        <f t="shared" si="27"/>
        <v>-0.30319697585180466</v>
      </c>
      <c r="AB31" s="84">
        <f t="shared" si="9"/>
        <v>8.287713576618792</v>
      </c>
      <c r="AC31" s="84">
        <f t="shared" si="10"/>
        <v>-6.057942870739593</v>
      </c>
      <c r="AD31" s="85">
        <f t="shared" si="11"/>
        <v>-13.247723101299153</v>
      </c>
      <c r="AE31" s="82">
        <f t="shared" si="28"/>
        <v>14.345656447358385</v>
      </c>
    </row>
    <row r="32" spans="1:31" ht="14.25" customHeight="1" thickBot="1">
      <c r="A32" s="69"/>
      <c r="B32" s="70" t="s">
        <v>0</v>
      </c>
      <c r="C32" s="71"/>
      <c r="D32" s="148">
        <f aca="true" t="shared" si="35" ref="D32:M32">D31+D27+D21+D13</f>
        <v>30215.87</v>
      </c>
      <c r="E32" s="148">
        <f t="shared" si="35"/>
        <v>30655.53</v>
      </c>
      <c r="F32" s="148">
        <f t="shared" si="35"/>
        <v>31691.39</v>
      </c>
      <c r="G32" s="148">
        <f t="shared" si="35"/>
        <v>32444.239999999998</v>
      </c>
      <c r="H32" s="72">
        <f t="shared" si="35"/>
        <v>92562.79</v>
      </c>
      <c r="I32" s="73">
        <f t="shared" si="35"/>
        <v>4427.800000000001</v>
      </c>
      <c r="J32" s="73">
        <f t="shared" si="35"/>
        <v>4691.87</v>
      </c>
      <c r="K32" s="73">
        <f t="shared" si="35"/>
        <v>4166.73</v>
      </c>
      <c r="L32" s="73">
        <f t="shared" si="35"/>
        <v>4029.5199999999995</v>
      </c>
      <c r="M32" s="74">
        <f t="shared" si="35"/>
        <v>13286.4</v>
      </c>
      <c r="N32" s="75">
        <f aca="true" t="shared" si="36" ref="N32:N38">M32/H32*100</f>
        <v>14.35393207140796</v>
      </c>
      <c r="O32" s="71"/>
      <c r="P32" s="149">
        <f>SUM(P7:P29)</f>
        <v>56686.32</v>
      </c>
      <c r="Q32" s="149">
        <f>SUM(Q7:Q29)</f>
        <v>56532.67</v>
      </c>
      <c r="R32" s="76">
        <f>SUM(R7:R29)</f>
        <v>56423.8</v>
      </c>
      <c r="S32" s="76">
        <f>SUM(S7:S29)</f>
        <v>0</v>
      </c>
      <c r="T32" s="74">
        <f aca="true" t="shared" si="37" ref="T32:Y32">T31+T27+T21+T13</f>
        <v>100538.95999999999</v>
      </c>
      <c r="U32" s="74">
        <f t="shared" si="37"/>
        <v>4282.280000000001</v>
      </c>
      <c r="V32" s="74">
        <f t="shared" si="37"/>
        <v>4230.94</v>
      </c>
      <c r="W32" s="74">
        <f t="shared" si="37"/>
        <v>3862.9900000000002</v>
      </c>
      <c r="X32" s="74">
        <f t="shared" si="37"/>
        <v>0</v>
      </c>
      <c r="Y32" s="74">
        <f t="shared" si="37"/>
        <v>12376.21</v>
      </c>
      <c r="Z32" s="77">
        <f aca="true" t="shared" si="38" ref="Z32:Z38">Y32/T32*100</f>
        <v>12.309864752927622</v>
      </c>
      <c r="AA32" s="98"/>
      <c r="AB32" s="99">
        <f t="shared" si="9"/>
        <v>8.617037148512917</v>
      </c>
      <c r="AC32" s="99">
        <f t="shared" si="10"/>
        <v>-6.850538896917152</v>
      </c>
      <c r="AD32" s="99">
        <f t="shared" si="11"/>
        <v>-14.240469498612018</v>
      </c>
      <c r="AE32" s="100">
        <f t="shared" si="28"/>
        <v>15.46757604543007</v>
      </c>
    </row>
    <row r="33" spans="1:31" ht="14.25" customHeight="1">
      <c r="A33" s="46">
        <v>22</v>
      </c>
      <c r="B33" s="113" t="s">
        <v>19</v>
      </c>
      <c r="C33" s="114"/>
      <c r="D33" s="115">
        <v>6974.0199999999995</v>
      </c>
      <c r="E33" s="115">
        <v>7677.08</v>
      </c>
      <c r="F33" s="115">
        <v>6879.66</v>
      </c>
      <c r="G33" s="115">
        <v>7669.910000000002</v>
      </c>
      <c r="H33" s="50">
        <f>D33+E33+F33</f>
        <v>21530.76</v>
      </c>
      <c r="I33" s="115">
        <v>1365.01</v>
      </c>
      <c r="J33" s="115">
        <v>1782.01</v>
      </c>
      <c r="K33" s="115">
        <v>1050.13</v>
      </c>
      <c r="L33" s="134">
        <v>1448.94</v>
      </c>
      <c r="M33" s="50">
        <f>I33+J33+K33</f>
        <v>4197.15</v>
      </c>
      <c r="N33" s="116">
        <f t="shared" si="36"/>
        <v>19.493738260981033</v>
      </c>
      <c r="O33" s="48"/>
      <c r="P33" s="115">
        <v>7793.839999999999</v>
      </c>
      <c r="Q33" s="115">
        <v>8050.4800000000005</v>
      </c>
      <c r="R33" s="115">
        <v>7828.43</v>
      </c>
      <c r="S33" s="115"/>
      <c r="T33" s="50">
        <f>SUM(P33:S33)</f>
        <v>23672.75</v>
      </c>
      <c r="U33" s="115">
        <v>1520.34</v>
      </c>
      <c r="V33" s="115">
        <v>1535.97</v>
      </c>
      <c r="W33" s="115">
        <v>1121.27</v>
      </c>
      <c r="X33" s="115"/>
      <c r="Y33" s="50">
        <f>SUM(U33:X33)</f>
        <v>4177.58</v>
      </c>
      <c r="Z33" s="53">
        <f t="shared" si="38"/>
        <v>17.647210400143624</v>
      </c>
      <c r="AA33" s="117"/>
      <c r="AB33" s="118">
        <f t="shared" si="9"/>
        <v>9.948510874674195</v>
      </c>
      <c r="AC33" s="118">
        <f t="shared" si="10"/>
        <v>-0.4662687776229039</v>
      </c>
      <c r="AD33" s="118">
        <f t="shared" si="11"/>
        <v>-9.472415378293281</v>
      </c>
      <c r="AE33" s="119">
        <f aca="true" t="shared" si="39" ref="AE33:AE38">AB33-AC33</f>
        <v>10.4147796522971</v>
      </c>
    </row>
    <row r="34" spans="1:31" ht="14.25" customHeight="1" thickBot="1">
      <c r="A34" s="120">
        <v>23</v>
      </c>
      <c r="B34" s="121" t="s">
        <v>20</v>
      </c>
      <c r="C34" s="122"/>
      <c r="D34" s="124">
        <v>2487.8500000000004</v>
      </c>
      <c r="E34" s="124">
        <v>2711.72</v>
      </c>
      <c r="F34" s="124">
        <v>2777.5899999999997</v>
      </c>
      <c r="G34" s="124">
        <v>2566.3300000000004</v>
      </c>
      <c r="H34" s="123">
        <f>D34+E34+F34</f>
        <v>7977.16</v>
      </c>
      <c r="I34" s="124">
        <v>448.75</v>
      </c>
      <c r="J34" s="124">
        <v>487.21</v>
      </c>
      <c r="K34" s="124">
        <v>373.68</v>
      </c>
      <c r="L34" s="135">
        <v>223.92</v>
      </c>
      <c r="M34" s="123">
        <f>I34+J34+K34</f>
        <v>1309.64</v>
      </c>
      <c r="N34" s="125">
        <f t="shared" si="36"/>
        <v>16.417371595906314</v>
      </c>
      <c r="O34" s="126"/>
      <c r="P34" s="124">
        <v>2837.26</v>
      </c>
      <c r="Q34" s="124">
        <v>3079.7499999999995</v>
      </c>
      <c r="R34" s="124">
        <v>3189.3100000000004</v>
      </c>
      <c r="S34" s="124"/>
      <c r="T34" s="123">
        <f>SUM(P34:S34)</f>
        <v>9106.32</v>
      </c>
      <c r="U34" s="124">
        <v>371.19</v>
      </c>
      <c r="V34" s="124">
        <v>355.6</v>
      </c>
      <c r="W34" s="124">
        <v>324.07</v>
      </c>
      <c r="X34" s="124"/>
      <c r="Y34" s="123">
        <f>SUM(U34:X34)</f>
        <v>1050.86</v>
      </c>
      <c r="Z34" s="127">
        <f t="shared" si="38"/>
        <v>11.539897565646715</v>
      </c>
      <c r="AA34" s="128"/>
      <c r="AB34" s="129">
        <f t="shared" si="9"/>
        <v>14.154912274543822</v>
      </c>
      <c r="AC34" s="129">
        <f t="shared" si="10"/>
        <v>-19.75962860022603</v>
      </c>
      <c r="AD34" s="129">
        <f t="shared" si="11"/>
        <v>-29.709225997392913</v>
      </c>
      <c r="AE34" s="130">
        <f t="shared" si="39"/>
        <v>33.914540874769855</v>
      </c>
    </row>
    <row r="35" spans="1:31" ht="14.25" customHeight="1" hidden="1">
      <c r="A35" s="101">
        <v>24</v>
      </c>
      <c r="B35" s="102" t="s">
        <v>21</v>
      </c>
      <c r="C35" s="103">
        <f>H35/$H$38*100</f>
        <v>3.016230855415913</v>
      </c>
      <c r="D35" s="104">
        <v>1008.5999999999999</v>
      </c>
      <c r="E35" s="104">
        <v>1447.44</v>
      </c>
      <c r="F35" s="104">
        <v>1343.3</v>
      </c>
      <c r="G35" s="104"/>
      <c r="H35" s="105">
        <f>SUM(D35:G35)</f>
        <v>3799.34</v>
      </c>
      <c r="I35" s="106">
        <v>466.15</v>
      </c>
      <c r="J35" s="106">
        <v>730.26</v>
      </c>
      <c r="K35" s="106">
        <v>579.59</v>
      </c>
      <c r="L35" s="106"/>
      <c r="M35" s="105">
        <f>SUM(I35:L35)</f>
        <v>1776</v>
      </c>
      <c r="N35" s="107">
        <f t="shared" si="36"/>
        <v>46.74496096690478</v>
      </c>
      <c r="O35" s="108">
        <f>T35/$T$38*100</f>
        <v>4.492602079705587</v>
      </c>
      <c r="P35" s="106">
        <v>1658.58</v>
      </c>
      <c r="Q35" s="106">
        <v>2881.78</v>
      </c>
      <c r="R35" s="106">
        <v>1736.78</v>
      </c>
      <c r="S35" s="106"/>
      <c r="T35" s="105">
        <f>SUM(P35:S35)</f>
        <v>6277.14</v>
      </c>
      <c r="U35" s="106">
        <v>895.38</v>
      </c>
      <c r="V35" s="106">
        <v>2075.65</v>
      </c>
      <c r="W35" s="106">
        <v>947.83</v>
      </c>
      <c r="X35" s="106"/>
      <c r="Y35" s="105">
        <f>SUM(U35:X35)</f>
        <v>3918.86</v>
      </c>
      <c r="Z35" s="109">
        <f t="shared" si="38"/>
        <v>62.430661097251296</v>
      </c>
      <c r="AA35" s="110">
        <f>(O35-C35)/C35*100</f>
        <v>48.94755391944609</v>
      </c>
      <c r="AB35" s="111">
        <f t="shared" si="9"/>
        <v>65.21659024988551</v>
      </c>
      <c r="AC35" s="111">
        <f t="shared" si="10"/>
        <v>120.65653153153153</v>
      </c>
      <c r="AD35" s="111">
        <f t="shared" si="11"/>
        <v>33.55591662907136</v>
      </c>
      <c r="AE35" s="112">
        <f t="shared" si="39"/>
        <v>-55.439941281646014</v>
      </c>
    </row>
    <row r="36" spans="1:31" ht="14.25" customHeight="1" hidden="1">
      <c r="A36" s="1">
        <v>25</v>
      </c>
      <c r="B36" s="2" t="s">
        <v>23</v>
      </c>
      <c r="C36" s="39">
        <f>H36/$H$38*100</f>
        <v>0.07392637070026105</v>
      </c>
      <c r="D36" s="4">
        <v>30.060000000000002</v>
      </c>
      <c r="E36" s="4">
        <v>28.51</v>
      </c>
      <c r="F36" s="4">
        <v>34.55</v>
      </c>
      <c r="G36" s="4"/>
      <c r="H36" s="41">
        <f>SUM(D36:G36)</f>
        <v>93.12</v>
      </c>
      <c r="I36" s="35">
        <v>2.33</v>
      </c>
      <c r="J36" s="35">
        <v>3.85</v>
      </c>
      <c r="K36" s="35">
        <v>3.4</v>
      </c>
      <c r="L36" s="35"/>
      <c r="M36" s="41">
        <f>SUM(I36:L36)</f>
        <v>9.58</v>
      </c>
      <c r="N36" s="59">
        <f t="shared" si="36"/>
        <v>10.287800687285223</v>
      </c>
      <c r="O36" s="43">
        <f>T36/$T$38*100</f>
        <v>0.09055858896649556</v>
      </c>
      <c r="P36" s="35">
        <v>25.11</v>
      </c>
      <c r="Q36" s="35">
        <v>27.25</v>
      </c>
      <c r="R36" s="35">
        <v>74.17000000000002</v>
      </c>
      <c r="S36" s="35"/>
      <c r="T36" s="41">
        <f>SUM(P36:S36)</f>
        <v>126.53000000000002</v>
      </c>
      <c r="U36" s="35">
        <v>3</v>
      </c>
      <c r="V36" s="35">
        <v>3.75</v>
      </c>
      <c r="W36" s="35">
        <v>6.57</v>
      </c>
      <c r="X36" s="35"/>
      <c r="Y36" s="41">
        <f>SUM(U36:X36)</f>
        <v>13.32</v>
      </c>
      <c r="Z36" s="45">
        <f t="shared" si="38"/>
        <v>10.527147712005057</v>
      </c>
      <c r="AA36" s="96">
        <f>(O36-C36)/C36*100</f>
        <v>22.49835628164522</v>
      </c>
      <c r="AB36" s="62">
        <f t="shared" si="9"/>
        <v>35.87843642611685</v>
      </c>
      <c r="AC36" s="62">
        <f t="shared" si="10"/>
        <v>39.03966597077245</v>
      </c>
      <c r="AD36" s="62">
        <f t="shared" si="11"/>
        <v>2.3265130419531226</v>
      </c>
      <c r="AE36" s="97">
        <f t="shared" si="39"/>
        <v>-3.1612295446555976</v>
      </c>
    </row>
    <row r="37" spans="1:31" s="64" customFormat="1" ht="14.25" customHeight="1" hidden="1" thickBot="1">
      <c r="A37" s="231" t="s">
        <v>59</v>
      </c>
      <c r="B37" s="231"/>
      <c r="C37" s="87">
        <f aca="true" t="shared" si="40" ref="C37:M37">SUM(C33:C36)</f>
        <v>3.090157226116174</v>
      </c>
      <c r="D37" s="88">
        <f t="shared" si="40"/>
        <v>10500.529999999999</v>
      </c>
      <c r="E37" s="88">
        <f t="shared" si="40"/>
        <v>11864.75</v>
      </c>
      <c r="F37" s="88">
        <f t="shared" si="40"/>
        <v>11035.099999999999</v>
      </c>
      <c r="G37" s="88">
        <f t="shared" si="40"/>
        <v>10236.240000000002</v>
      </c>
      <c r="H37" s="89">
        <f t="shared" si="40"/>
        <v>33400.38</v>
      </c>
      <c r="I37" s="89">
        <f t="shared" si="40"/>
        <v>2282.24</v>
      </c>
      <c r="J37" s="89">
        <f t="shared" si="40"/>
        <v>3003.3299999999995</v>
      </c>
      <c r="K37" s="89">
        <f t="shared" si="40"/>
        <v>2006.8000000000002</v>
      </c>
      <c r="L37" s="89">
        <f t="shared" si="40"/>
        <v>1672.8600000000001</v>
      </c>
      <c r="M37" s="89">
        <f t="shared" si="40"/>
        <v>7292.37</v>
      </c>
      <c r="N37" s="78">
        <f t="shared" si="36"/>
        <v>21.833194712155972</v>
      </c>
      <c r="O37" s="87">
        <f aca="true" t="shared" si="41" ref="O37:Y37">SUM(O33:O36)</f>
        <v>4.5831606686720825</v>
      </c>
      <c r="P37" s="89">
        <f t="shared" si="41"/>
        <v>12314.789999999999</v>
      </c>
      <c r="Q37" s="89">
        <f t="shared" si="41"/>
        <v>14039.26</v>
      </c>
      <c r="R37" s="89">
        <f t="shared" si="41"/>
        <v>12828.690000000002</v>
      </c>
      <c r="S37" s="89">
        <f t="shared" si="41"/>
        <v>0</v>
      </c>
      <c r="T37" s="89">
        <f t="shared" si="41"/>
        <v>39182.74</v>
      </c>
      <c r="U37" s="89">
        <f t="shared" si="41"/>
        <v>2789.91</v>
      </c>
      <c r="V37" s="89">
        <f t="shared" si="41"/>
        <v>3970.9700000000003</v>
      </c>
      <c r="W37" s="89">
        <f t="shared" si="41"/>
        <v>2399.7400000000002</v>
      </c>
      <c r="X37" s="89">
        <f t="shared" si="41"/>
        <v>0</v>
      </c>
      <c r="Y37" s="89">
        <f t="shared" si="41"/>
        <v>9160.619999999999</v>
      </c>
      <c r="Z37" s="86">
        <f t="shared" si="38"/>
        <v>23.379222586271403</v>
      </c>
      <c r="AA37" s="83">
        <f>(O37-C37)/C37*100</f>
        <v>48.31480514770997</v>
      </c>
      <c r="AB37" s="84">
        <f t="shared" si="9"/>
        <v>17.31225812400937</v>
      </c>
      <c r="AC37" s="84">
        <f t="shared" si="10"/>
        <v>25.61924312672011</v>
      </c>
      <c r="AD37" s="84">
        <f t="shared" si="11"/>
        <v>7.081088656506397</v>
      </c>
      <c r="AE37" s="82">
        <f t="shared" si="39"/>
        <v>-8.30698500271074</v>
      </c>
    </row>
    <row r="38" spans="1:31" s="64" customFormat="1" ht="14.25" customHeight="1" hidden="1" thickBot="1">
      <c r="A38" s="226" t="s">
        <v>27</v>
      </c>
      <c r="B38" s="227"/>
      <c r="C38" s="90"/>
      <c r="D38" s="91">
        <f>D37+D32</f>
        <v>40716.399999999994</v>
      </c>
      <c r="E38" s="91">
        <f aca="true" t="shared" si="42" ref="E38:M38">E37+E32</f>
        <v>42520.28</v>
      </c>
      <c r="F38" s="91">
        <f t="shared" si="42"/>
        <v>42726.49</v>
      </c>
      <c r="G38" s="91">
        <f t="shared" si="42"/>
        <v>42680.479999999996</v>
      </c>
      <c r="H38" s="92">
        <f t="shared" si="42"/>
        <v>125963.16999999998</v>
      </c>
      <c r="I38" s="92">
        <f t="shared" si="42"/>
        <v>6710.040000000001</v>
      </c>
      <c r="J38" s="92">
        <f t="shared" si="42"/>
        <v>7695.199999999999</v>
      </c>
      <c r="K38" s="92">
        <f t="shared" si="42"/>
        <v>6173.53</v>
      </c>
      <c r="L38" s="92">
        <f t="shared" si="42"/>
        <v>5702.379999999999</v>
      </c>
      <c r="M38" s="92">
        <f t="shared" si="42"/>
        <v>20578.77</v>
      </c>
      <c r="N38" s="93">
        <f t="shared" si="36"/>
        <v>16.33713251262254</v>
      </c>
      <c r="O38" s="92"/>
      <c r="P38" s="92">
        <f aca="true" t="shared" si="43" ref="P38:Y38">P37+P32</f>
        <v>69001.11</v>
      </c>
      <c r="Q38" s="92">
        <f t="shared" si="43"/>
        <v>70571.93</v>
      </c>
      <c r="R38" s="92">
        <f t="shared" si="43"/>
        <v>69252.49</v>
      </c>
      <c r="S38" s="92">
        <f t="shared" si="43"/>
        <v>0</v>
      </c>
      <c r="T38" s="92">
        <f t="shared" si="43"/>
        <v>139721.69999999998</v>
      </c>
      <c r="U38" s="92">
        <f t="shared" si="43"/>
        <v>7072.1900000000005</v>
      </c>
      <c r="V38" s="92">
        <f t="shared" si="43"/>
        <v>8201.91</v>
      </c>
      <c r="W38" s="92">
        <f t="shared" si="43"/>
        <v>6262.7300000000005</v>
      </c>
      <c r="X38" s="92">
        <f t="shared" si="43"/>
        <v>0</v>
      </c>
      <c r="Y38" s="92">
        <f t="shared" si="43"/>
        <v>21536.829999999998</v>
      </c>
      <c r="Z38" s="94">
        <f t="shared" si="38"/>
        <v>15.4140910109167</v>
      </c>
      <c r="AA38" s="95"/>
      <c r="AB38" s="95">
        <f t="shared" si="9"/>
        <v>10.922660965105912</v>
      </c>
      <c r="AC38" s="95">
        <f t="shared" si="10"/>
        <v>4.655574652906844</v>
      </c>
      <c r="AD38" s="95">
        <f t="shared" si="11"/>
        <v>-5.649960303576351</v>
      </c>
      <c r="AE38" s="93">
        <f t="shared" si="39"/>
        <v>6.267086312199068</v>
      </c>
    </row>
    <row r="39" spans="1:13" ht="14.25">
      <c r="A39" s="3" t="s">
        <v>46</v>
      </c>
      <c r="B39" s="63" t="s">
        <v>60</v>
      </c>
      <c r="M39" s="3" t="s">
        <v>61</v>
      </c>
    </row>
    <row r="44" ht="2.25" customHeight="1"/>
    <row r="46" spans="13:29" ht="14.25">
      <c r="M46" s="17"/>
      <c r="Y46" s="17"/>
      <c r="AC46" s="17"/>
    </row>
  </sheetData>
  <sheetProtection/>
  <mergeCells count="24">
    <mergeCell ref="AE4:AE6"/>
    <mergeCell ref="P5:S5"/>
    <mergeCell ref="A38:B38"/>
    <mergeCell ref="A27:B27"/>
    <mergeCell ref="A31:B31"/>
    <mergeCell ref="O5:O6"/>
    <mergeCell ref="C5:C6"/>
    <mergeCell ref="A37:B37"/>
    <mergeCell ref="A21:B21"/>
    <mergeCell ref="A13:B13"/>
    <mergeCell ref="AA5:AA6"/>
    <mergeCell ref="AB5:AD5"/>
    <mergeCell ref="AD1:AE1"/>
    <mergeCell ref="A2:AD2"/>
    <mergeCell ref="A4:A6"/>
    <mergeCell ref="B4:B6"/>
    <mergeCell ref="C4:N4"/>
    <mergeCell ref="O4:Z4"/>
    <mergeCell ref="AA4:AD4"/>
    <mergeCell ref="Y5:Z5"/>
    <mergeCell ref="T5:X5"/>
    <mergeCell ref="I5:L5"/>
    <mergeCell ref="M5:N5"/>
    <mergeCell ref="D5:H5"/>
  </mergeCells>
  <printOptions/>
  <pageMargins left="0.3937007874015748" right="0" top="0.3937007874015748" bottom="0.5905511811023623" header="0.31496062992125984" footer="0.31496062992125984"/>
  <pageSetup horizontalDpi="600" verticalDpi="600" orientation="landscape" paperSize="9" scale="95" r:id="rId1"/>
  <headerFooter alignWithMargins="0">
    <oddFooter>&amp;CPage 2 of 3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I1" sqref="I1:K1"/>
    </sheetView>
  </sheetViews>
  <sheetFormatPr defaultColWidth="9.140625" defaultRowHeight="12.75"/>
  <cols>
    <col min="1" max="1" width="6.8515625" style="3" customWidth="1"/>
    <col min="2" max="2" width="20.7109375" style="3" customWidth="1"/>
    <col min="3" max="4" width="12.7109375" style="3" customWidth="1"/>
    <col min="5" max="5" width="13.28125" style="3" customWidth="1"/>
    <col min="6" max="10" width="12.7109375" style="3" customWidth="1"/>
    <col min="11" max="11" width="13.8515625" style="3" customWidth="1"/>
    <col min="12" max="16384" width="9.140625" style="3" customWidth="1"/>
  </cols>
  <sheetData>
    <row r="1" spans="9:11" ht="15">
      <c r="I1" s="211" t="s">
        <v>90</v>
      </c>
      <c r="J1" s="211"/>
      <c r="K1" s="211"/>
    </row>
    <row r="2" spans="1:22" ht="33" customHeight="1">
      <c r="A2" s="198" t="s">
        <v>91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9:11" ht="15" thickBot="1">
      <c r="I3" s="34"/>
      <c r="J3" s="34"/>
      <c r="K3" s="34"/>
    </row>
    <row r="4" spans="1:11" s="16" customFormat="1" ht="28.5" customHeight="1">
      <c r="A4" s="232" t="s">
        <v>88</v>
      </c>
      <c r="B4" s="234" t="s">
        <v>43</v>
      </c>
      <c r="C4" s="236" t="s">
        <v>82</v>
      </c>
      <c r="D4" s="237"/>
      <c r="E4" s="238"/>
      <c r="F4" s="221" t="s">
        <v>83</v>
      </c>
      <c r="G4" s="219"/>
      <c r="H4" s="220"/>
      <c r="I4" s="236" t="s">
        <v>84</v>
      </c>
      <c r="J4" s="237"/>
      <c r="K4" s="238"/>
    </row>
    <row r="5" spans="1:11" s="16" customFormat="1" ht="31.5" customHeight="1" thickBot="1">
      <c r="A5" s="233"/>
      <c r="B5" s="235"/>
      <c r="C5" s="160" t="s">
        <v>85</v>
      </c>
      <c r="D5" s="65" t="s">
        <v>86</v>
      </c>
      <c r="E5" s="67" t="s">
        <v>87</v>
      </c>
      <c r="F5" s="160" t="s">
        <v>85</v>
      </c>
      <c r="G5" s="65" t="s">
        <v>86</v>
      </c>
      <c r="H5" s="67" t="s">
        <v>87</v>
      </c>
      <c r="I5" s="160" t="s">
        <v>85</v>
      </c>
      <c r="J5" s="65" t="s">
        <v>86</v>
      </c>
      <c r="K5" s="67" t="s">
        <v>87</v>
      </c>
    </row>
    <row r="6" spans="1:11" ht="14.25">
      <c r="A6" s="37">
        <v>1</v>
      </c>
      <c r="B6" s="38" t="s">
        <v>2</v>
      </c>
      <c r="C6" s="161">
        <v>109.5</v>
      </c>
      <c r="D6" s="162">
        <v>107.89</v>
      </c>
      <c r="E6" s="163">
        <f>(D6-C6)/C6*100</f>
        <v>-1.470319634703196</v>
      </c>
      <c r="F6" s="164">
        <v>189.75</v>
      </c>
      <c r="G6" s="41">
        <v>167.69</v>
      </c>
      <c r="H6" s="163">
        <f>(G6-F6)/F6*100</f>
        <v>-11.62582345191041</v>
      </c>
      <c r="I6" s="161">
        <f aca="true" t="shared" si="0" ref="I6:J11">F6+C6</f>
        <v>299.25</v>
      </c>
      <c r="J6" s="162">
        <f t="shared" si="0"/>
        <v>275.58</v>
      </c>
      <c r="K6" s="42">
        <f>(J6-I6)/I6*100</f>
        <v>-7.90977443609023</v>
      </c>
    </row>
    <row r="7" spans="1:11" ht="14.25" customHeight="1">
      <c r="A7" s="37">
        <v>2</v>
      </c>
      <c r="B7" s="38" t="s">
        <v>3</v>
      </c>
      <c r="C7" s="161">
        <v>152.94</v>
      </c>
      <c r="D7" s="162">
        <v>155.19</v>
      </c>
      <c r="E7" s="165">
        <f aca="true" t="shared" si="1" ref="E7:E31">(D7-C7)/C7*100</f>
        <v>1.4711651628089448</v>
      </c>
      <c r="F7" s="164">
        <v>280.75</v>
      </c>
      <c r="G7" s="41">
        <v>261.87</v>
      </c>
      <c r="H7" s="163">
        <f aca="true" t="shared" si="2" ref="H7:H31">(G7-F7)/F7*100</f>
        <v>-6.724844167408725</v>
      </c>
      <c r="I7" s="161">
        <f t="shared" si="0"/>
        <v>433.69</v>
      </c>
      <c r="J7" s="162">
        <f t="shared" si="0"/>
        <v>417.06</v>
      </c>
      <c r="K7" s="42">
        <f aca="true" t="shared" si="3" ref="K7:K31">(J7-I7)/I7*100</f>
        <v>-3.834536189444072</v>
      </c>
    </row>
    <row r="8" spans="1:11" ht="14.25" customHeight="1">
      <c r="A8" s="37">
        <v>3</v>
      </c>
      <c r="B8" s="38" t="s">
        <v>56</v>
      </c>
      <c r="C8" s="161">
        <v>49.45</v>
      </c>
      <c r="D8" s="162">
        <v>41.58</v>
      </c>
      <c r="E8" s="187">
        <f t="shared" si="1"/>
        <v>-15.915065722952484</v>
      </c>
      <c r="F8" s="164">
        <v>160.15</v>
      </c>
      <c r="G8" s="41">
        <v>143.52999999999997</v>
      </c>
      <c r="H8" s="163">
        <f t="shared" si="2"/>
        <v>-10.377770839837673</v>
      </c>
      <c r="I8" s="161">
        <f t="shared" si="0"/>
        <v>209.60000000000002</v>
      </c>
      <c r="J8" s="162">
        <f t="shared" si="0"/>
        <v>185.10999999999996</v>
      </c>
      <c r="K8" s="42">
        <f t="shared" si="3"/>
        <v>-11.684160305343541</v>
      </c>
    </row>
    <row r="9" spans="1:11" ht="14.25" customHeight="1">
      <c r="A9" s="37">
        <v>4</v>
      </c>
      <c r="B9" s="166" t="s">
        <v>12</v>
      </c>
      <c r="C9" s="161">
        <v>131.54</v>
      </c>
      <c r="D9" s="162">
        <v>131.92000000000002</v>
      </c>
      <c r="E9" s="165">
        <f t="shared" si="1"/>
        <v>0.28888551011101105</v>
      </c>
      <c r="F9" s="164">
        <v>324.9</v>
      </c>
      <c r="G9" s="41">
        <v>326.08</v>
      </c>
      <c r="H9" s="165">
        <f t="shared" si="2"/>
        <v>0.36318867343798306</v>
      </c>
      <c r="I9" s="161">
        <f t="shared" si="0"/>
        <v>456.43999999999994</v>
      </c>
      <c r="J9" s="162">
        <f t="shared" si="0"/>
        <v>458</v>
      </c>
      <c r="K9" s="167">
        <f t="shared" si="3"/>
        <v>0.3417754798002058</v>
      </c>
    </row>
    <row r="10" spans="1:11" ht="14.25" customHeight="1">
      <c r="A10" s="37">
        <v>5</v>
      </c>
      <c r="B10" s="38" t="s">
        <v>16</v>
      </c>
      <c r="C10" s="161">
        <v>120.72</v>
      </c>
      <c r="D10" s="162">
        <v>94.50999999999999</v>
      </c>
      <c r="E10" s="163">
        <f t="shared" si="1"/>
        <v>-21.711398277004644</v>
      </c>
      <c r="F10" s="164">
        <v>233.3</v>
      </c>
      <c r="G10" s="41">
        <v>230.26</v>
      </c>
      <c r="H10" s="187">
        <f t="shared" si="2"/>
        <v>-1.3030432918988513</v>
      </c>
      <c r="I10" s="161">
        <f t="shared" si="0"/>
        <v>354.02</v>
      </c>
      <c r="J10" s="162">
        <f t="shared" si="0"/>
        <v>324.77</v>
      </c>
      <c r="K10" s="42">
        <f t="shared" si="3"/>
        <v>-8.262245070899949</v>
      </c>
    </row>
    <row r="11" spans="1:11" ht="14.25" customHeight="1">
      <c r="A11" s="37">
        <v>6</v>
      </c>
      <c r="B11" s="38" t="s">
        <v>17</v>
      </c>
      <c r="C11" s="161">
        <v>268.66999999999996</v>
      </c>
      <c r="D11" s="162">
        <v>214.38</v>
      </c>
      <c r="E11" s="163">
        <f t="shared" si="1"/>
        <v>-20.206945323259006</v>
      </c>
      <c r="F11" s="164">
        <v>121.66</v>
      </c>
      <c r="G11" s="41">
        <v>102.85000000000001</v>
      </c>
      <c r="H11" s="163">
        <f t="shared" si="2"/>
        <v>-15.46112115732368</v>
      </c>
      <c r="I11" s="161">
        <f t="shared" si="0"/>
        <v>390.3299999999999</v>
      </c>
      <c r="J11" s="162">
        <f t="shared" si="0"/>
        <v>317.23</v>
      </c>
      <c r="K11" s="42">
        <f t="shared" si="3"/>
        <v>-18.72774319165832</v>
      </c>
    </row>
    <row r="12" spans="1:11" ht="14.25" customHeight="1" thickBot="1">
      <c r="A12" s="228" t="s">
        <v>47</v>
      </c>
      <c r="B12" s="229"/>
      <c r="C12" s="168">
        <f aca="true" t="shared" si="4" ref="C12:J12">SUM(C6:C11)</f>
        <v>832.8199999999999</v>
      </c>
      <c r="D12" s="169">
        <f t="shared" si="4"/>
        <v>745.4699999999999</v>
      </c>
      <c r="E12" s="170">
        <f t="shared" si="1"/>
        <v>-10.488460891909419</v>
      </c>
      <c r="F12" s="171">
        <f t="shared" si="4"/>
        <v>1310.51</v>
      </c>
      <c r="G12" s="81">
        <f t="shared" si="4"/>
        <v>1232.2799999999997</v>
      </c>
      <c r="H12" s="170">
        <f t="shared" si="2"/>
        <v>-5.969431747945475</v>
      </c>
      <c r="I12" s="168">
        <f t="shared" si="4"/>
        <v>2143.33</v>
      </c>
      <c r="J12" s="169">
        <f t="shared" si="4"/>
        <v>1977.75</v>
      </c>
      <c r="K12" s="82">
        <f t="shared" si="3"/>
        <v>-7.725361936799277</v>
      </c>
    </row>
    <row r="13" spans="1:11" ht="14.25" customHeight="1">
      <c r="A13" s="46">
        <v>7</v>
      </c>
      <c r="B13" s="47" t="s">
        <v>5</v>
      </c>
      <c r="C13" s="172">
        <v>144.82000000000002</v>
      </c>
      <c r="D13" s="134">
        <v>132.96</v>
      </c>
      <c r="E13" s="173">
        <f t="shared" si="1"/>
        <v>-8.189476591630998</v>
      </c>
      <c r="F13" s="174">
        <v>196.91</v>
      </c>
      <c r="G13" s="50">
        <v>223.46999999999997</v>
      </c>
      <c r="H13" s="176">
        <f t="shared" si="2"/>
        <v>13.488395713777853</v>
      </c>
      <c r="I13" s="172">
        <f aca="true" t="shared" si="5" ref="I13:J19">F13+C13</f>
        <v>341.73</v>
      </c>
      <c r="J13" s="134">
        <f t="shared" si="5"/>
        <v>356.42999999999995</v>
      </c>
      <c r="K13" s="177">
        <f t="shared" si="3"/>
        <v>4.30164164691421</v>
      </c>
    </row>
    <row r="14" spans="1:11" ht="14.25" customHeight="1">
      <c r="A14" s="37">
        <v>8</v>
      </c>
      <c r="B14" s="54" t="s">
        <v>6</v>
      </c>
      <c r="C14" s="161">
        <v>79.15</v>
      </c>
      <c r="D14" s="162">
        <v>51.949999999999996</v>
      </c>
      <c r="E14" s="163">
        <f t="shared" si="1"/>
        <v>-34.365129500947575</v>
      </c>
      <c r="F14" s="164">
        <v>113.69</v>
      </c>
      <c r="G14" s="41">
        <v>119.55000000000001</v>
      </c>
      <c r="H14" s="165">
        <f t="shared" si="2"/>
        <v>5.1543671387105405</v>
      </c>
      <c r="I14" s="161">
        <f t="shared" si="5"/>
        <v>192.84</v>
      </c>
      <c r="J14" s="162">
        <f t="shared" si="5"/>
        <v>171.5</v>
      </c>
      <c r="K14" s="42">
        <f t="shared" si="3"/>
        <v>-11.066168844638044</v>
      </c>
    </row>
    <row r="15" spans="1:11" ht="14.25" customHeight="1">
      <c r="A15" s="37">
        <v>9</v>
      </c>
      <c r="B15" s="38" t="s">
        <v>7</v>
      </c>
      <c r="C15" s="161">
        <v>65.48</v>
      </c>
      <c r="D15" s="162">
        <v>40.84</v>
      </c>
      <c r="E15" s="163">
        <f t="shared" si="1"/>
        <v>-37.62981062919975</v>
      </c>
      <c r="F15" s="164">
        <v>148.58</v>
      </c>
      <c r="G15" s="41">
        <v>137.71</v>
      </c>
      <c r="H15" s="163">
        <f t="shared" si="2"/>
        <v>-7.315924081303004</v>
      </c>
      <c r="I15" s="161">
        <f t="shared" si="5"/>
        <v>214.06</v>
      </c>
      <c r="J15" s="162">
        <f t="shared" si="5"/>
        <v>178.55</v>
      </c>
      <c r="K15" s="42">
        <f t="shared" si="3"/>
        <v>-16.588806876576655</v>
      </c>
    </row>
    <row r="16" spans="1:11" ht="14.25" customHeight="1">
      <c r="A16" s="37">
        <v>10</v>
      </c>
      <c r="B16" s="38" t="s">
        <v>13</v>
      </c>
      <c r="C16" s="161">
        <v>266.96000000000004</v>
      </c>
      <c r="D16" s="162">
        <v>224.45999999999998</v>
      </c>
      <c r="E16" s="163">
        <f t="shared" si="1"/>
        <v>-15.919988013185515</v>
      </c>
      <c r="F16" s="164">
        <v>316.34000000000003</v>
      </c>
      <c r="G16" s="41">
        <v>302.97</v>
      </c>
      <c r="H16" s="163">
        <f t="shared" si="2"/>
        <v>-4.22646519567554</v>
      </c>
      <c r="I16" s="161">
        <f t="shared" si="5"/>
        <v>583.3000000000001</v>
      </c>
      <c r="J16" s="162">
        <f t="shared" si="5"/>
        <v>527.4300000000001</v>
      </c>
      <c r="K16" s="42">
        <f t="shared" si="3"/>
        <v>-9.578261614949426</v>
      </c>
    </row>
    <row r="17" spans="1:11" ht="14.25" customHeight="1">
      <c r="A17" s="37">
        <v>11</v>
      </c>
      <c r="B17" s="38" t="s">
        <v>14</v>
      </c>
      <c r="C17" s="161">
        <v>402.88</v>
      </c>
      <c r="D17" s="162">
        <v>362.19000000000005</v>
      </c>
      <c r="E17" s="163">
        <f t="shared" si="1"/>
        <v>-10.099781572676712</v>
      </c>
      <c r="F17" s="164">
        <v>362.37</v>
      </c>
      <c r="G17" s="41">
        <v>365.49</v>
      </c>
      <c r="H17" s="165">
        <f t="shared" si="2"/>
        <v>0.8609984270221057</v>
      </c>
      <c r="I17" s="161">
        <f t="shared" si="5"/>
        <v>765.25</v>
      </c>
      <c r="J17" s="162">
        <f t="shared" si="5"/>
        <v>727.6800000000001</v>
      </c>
      <c r="K17" s="42">
        <f t="shared" si="3"/>
        <v>-4.909506697157783</v>
      </c>
    </row>
    <row r="18" spans="1:11" ht="14.25" customHeight="1">
      <c r="A18" s="37">
        <v>12</v>
      </c>
      <c r="B18" s="38" t="s">
        <v>57</v>
      </c>
      <c r="C18" s="161">
        <v>306.48</v>
      </c>
      <c r="D18" s="162">
        <v>192.73000000000002</v>
      </c>
      <c r="E18" s="163">
        <f t="shared" si="1"/>
        <v>-37.11498303315061</v>
      </c>
      <c r="F18" s="164">
        <v>612.06</v>
      </c>
      <c r="G18" s="41">
        <v>560.94</v>
      </c>
      <c r="H18" s="163">
        <f t="shared" si="2"/>
        <v>-8.352122340946948</v>
      </c>
      <c r="I18" s="161">
        <f t="shared" si="5"/>
        <v>918.54</v>
      </c>
      <c r="J18" s="162">
        <f t="shared" si="5"/>
        <v>753.6700000000001</v>
      </c>
      <c r="K18" s="42">
        <f t="shared" si="3"/>
        <v>-17.949136673416497</v>
      </c>
    </row>
    <row r="19" spans="1:11" ht="14.25" customHeight="1">
      <c r="A19" s="37">
        <v>13</v>
      </c>
      <c r="B19" s="38" t="s">
        <v>58</v>
      </c>
      <c r="C19" s="161">
        <v>312.69000000000005</v>
      </c>
      <c r="D19" s="162">
        <v>224.05</v>
      </c>
      <c r="E19" s="163">
        <f t="shared" si="1"/>
        <v>-28.347564680674157</v>
      </c>
      <c r="F19" s="164">
        <v>322.40999999999997</v>
      </c>
      <c r="G19" s="41">
        <v>310.88</v>
      </c>
      <c r="H19" s="163">
        <f t="shared" si="2"/>
        <v>-3.5761918054650828</v>
      </c>
      <c r="I19" s="161">
        <f t="shared" si="5"/>
        <v>635.1</v>
      </c>
      <c r="J19" s="162">
        <f t="shared" si="5"/>
        <v>534.9300000000001</v>
      </c>
      <c r="K19" s="42">
        <f t="shared" si="3"/>
        <v>-15.772319319792153</v>
      </c>
    </row>
    <row r="20" spans="1:11" ht="14.25" customHeight="1" thickBot="1">
      <c r="A20" s="228" t="s">
        <v>49</v>
      </c>
      <c r="B20" s="229"/>
      <c r="C20" s="168">
        <f>SUM(C13:C19)</f>
        <v>1578.46</v>
      </c>
      <c r="D20" s="169">
        <f>SUM(D13:D19)</f>
        <v>1229.18</v>
      </c>
      <c r="E20" s="170">
        <f t="shared" si="1"/>
        <v>-22.127896810815603</v>
      </c>
      <c r="F20" s="171">
        <f>SUM(F13:F19)</f>
        <v>2072.36</v>
      </c>
      <c r="G20" s="81">
        <f>SUM(G13:G19)</f>
        <v>2021.0100000000002</v>
      </c>
      <c r="H20" s="170">
        <f t="shared" si="2"/>
        <v>-2.477851338570514</v>
      </c>
      <c r="I20" s="168">
        <f>SUM(I13:I19)</f>
        <v>3650.82</v>
      </c>
      <c r="J20" s="169">
        <f>SUM(J13:J19)</f>
        <v>3250.1900000000005</v>
      </c>
      <c r="K20" s="82">
        <f t="shared" si="3"/>
        <v>-10.973699059389388</v>
      </c>
    </row>
    <row r="21" spans="1:11" ht="14.25" customHeight="1">
      <c r="A21" s="46">
        <v>14</v>
      </c>
      <c r="B21" s="175" t="s">
        <v>1</v>
      </c>
      <c r="C21" s="172">
        <v>547.8</v>
      </c>
      <c r="D21" s="134">
        <v>439.43</v>
      </c>
      <c r="E21" s="173">
        <f t="shared" si="1"/>
        <v>-19.782767433369834</v>
      </c>
      <c r="F21" s="174">
        <v>755.23</v>
      </c>
      <c r="G21" s="50">
        <v>869.3800000000001</v>
      </c>
      <c r="H21" s="176">
        <f t="shared" si="2"/>
        <v>15.114600850072174</v>
      </c>
      <c r="I21" s="172">
        <f aca="true" t="shared" si="6" ref="I21:J25">F21+C21</f>
        <v>1303.03</v>
      </c>
      <c r="J21" s="134">
        <f t="shared" si="6"/>
        <v>1308.8100000000002</v>
      </c>
      <c r="K21" s="177">
        <f t="shared" si="3"/>
        <v>0.44358149850734063</v>
      </c>
    </row>
    <row r="22" spans="1:11" ht="14.25" customHeight="1">
      <c r="A22" s="37">
        <v>15</v>
      </c>
      <c r="B22" s="38" t="s">
        <v>8</v>
      </c>
      <c r="C22" s="161">
        <v>478.05</v>
      </c>
      <c r="D22" s="162">
        <v>397.77</v>
      </c>
      <c r="E22" s="163">
        <f t="shared" si="1"/>
        <v>-16.793222466269224</v>
      </c>
      <c r="F22" s="164">
        <v>443.63</v>
      </c>
      <c r="G22" s="41">
        <v>466.98</v>
      </c>
      <c r="H22" s="165">
        <f t="shared" si="2"/>
        <v>5.263395171652058</v>
      </c>
      <c r="I22" s="161">
        <f t="shared" si="6"/>
        <v>921.6800000000001</v>
      </c>
      <c r="J22" s="162">
        <f t="shared" si="6"/>
        <v>864.75</v>
      </c>
      <c r="K22" s="42">
        <f t="shared" si="3"/>
        <v>-6.176764169776935</v>
      </c>
    </row>
    <row r="23" spans="1:11" ht="14.25" customHeight="1">
      <c r="A23" s="37">
        <v>16</v>
      </c>
      <c r="B23" s="38" t="s">
        <v>9</v>
      </c>
      <c r="C23" s="161">
        <v>691.53</v>
      </c>
      <c r="D23" s="162">
        <v>529.14</v>
      </c>
      <c r="E23" s="163">
        <f t="shared" si="1"/>
        <v>-23.48271224675719</v>
      </c>
      <c r="F23" s="164">
        <v>638.0500000000001</v>
      </c>
      <c r="G23" s="41">
        <v>691.02</v>
      </c>
      <c r="H23" s="165">
        <f t="shared" si="2"/>
        <v>8.301857221220892</v>
      </c>
      <c r="I23" s="161">
        <f t="shared" si="6"/>
        <v>1329.58</v>
      </c>
      <c r="J23" s="162">
        <f t="shared" si="6"/>
        <v>1220.1599999999999</v>
      </c>
      <c r="K23" s="42">
        <f t="shared" si="3"/>
        <v>-8.229666511229116</v>
      </c>
    </row>
    <row r="24" spans="1:11" ht="14.25" customHeight="1">
      <c r="A24" s="37">
        <v>17</v>
      </c>
      <c r="B24" s="38" t="s">
        <v>15</v>
      </c>
      <c r="C24" s="161">
        <v>396.90000000000003</v>
      </c>
      <c r="D24" s="162">
        <v>338.93</v>
      </c>
      <c r="E24" s="163">
        <f t="shared" si="1"/>
        <v>-14.60569412950366</v>
      </c>
      <c r="F24" s="164">
        <v>538.3299999999999</v>
      </c>
      <c r="G24" s="41">
        <v>583.73</v>
      </c>
      <c r="H24" s="165">
        <f t="shared" si="2"/>
        <v>8.433488752252353</v>
      </c>
      <c r="I24" s="161">
        <f t="shared" si="6"/>
        <v>935.23</v>
      </c>
      <c r="J24" s="162">
        <f t="shared" si="6"/>
        <v>922.6600000000001</v>
      </c>
      <c r="K24" s="42">
        <f t="shared" si="3"/>
        <v>-1.344054403729557</v>
      </c>
    </row>
    <row r="25" spans="1:11" ht="14.25" customHeight="1">
      <c r="A25" s="37">
        <v>18</v>
      </c>
      <c r="B25" s="38" t="s">
        <v>18</v>
      </c>
      <c r="C25" s="161">
        <v>246.21999999999997</v>
      </c>
      <c r="D25" s="162">
        <v>228.19</v>
      </c>
      <c r="E25" s="163">
        <f t="shared" si="1"/>
        <v>-7.322719519129224</v>
      </c>
      <c r="F25" s="164">
        <v>150.84</v>
      </c>
      <c r="G25" s="41">
        <v>155.88</v>
      </c>
      <c r="H25" s="165">
        <f t="shared" si="2"/>
        <v>3.3412887828162234</v>
      </c>
      <c r="I25" s="161">
        <f t="shared" si="6"/>
        <v>397.05999999999995</v>
      </c>
      <c r="J25" s="162">
        <f t="shared" si="6"/>
        <v>384.07</v>
      </c>
      <c r="K25" s="42">
        <f t="shared" si="3"/>
        <v>-3.2715458620863234</v>
      </c>
    </row>
    <row r="26" spans="1:11" ht="14.25" customHeight="1" thickBot="1">
      <c r="A26" s="228" t="s">
        <v>50</v>
      </c>
      <c r="B26" s="229"/>
      <c r="C26" s="168">
        <f>SUM(C21:C25)</f>
        <v>2360.4999999999995</v>
      </c>
      <c r="D26" s="169">
        <f>SUM(D21:D25)</f>
        <v>1933.4600000000003</v>
      </c>
      <c r="E26" s="170">
        <f t="shared" si="1"/>
        <v>-18.091082397797052</v>
      </c>
      <c r="F26" s="171">
        <f>SUM(F21:F25)</f>
        <v>2526.0800000000004</v>
      </c>
      <c r="G26" s="81">
        <f>SUM(G21:G25)</f>
        <v>2766.9900000000002</v>
      </c>
      <c r="H26" s="170">
        <f t="shared" si="2"/>
        <v>9.536910945021528</v>
      </c>
      <c r="I26" s="168">
        <f>SUM(I21:I25)</f>
        <v>4886.58</v>
      </c>
      <c r="J26" s="169">
        <f>SUM(J21:J25)</f>
        <v>4700.45</v>
      </c>
      <c r="K26" s="82">
        <f t="shared" si="3"/>
        <v>-3.8090034338944645</v>
      </c>
    </row>
    <row r="27" spans="1:11" ht="14.25" customHeight="1">
      <c r="A27" s="37">
        <v>20</v>
      </c>
      <c r="B27" s="38" t="s">
        <v>4</v>
      </c>
      <c r="C27" s="161">
        <v>387.06</v>
      </c>
      <c r="D27" s="162">
        <v>360.85999999999996</v>
      </c>
      <c r="E27" s="163">
        <f t="shared" si="1"/>
        <v>-6.768976386090024</v>
      </c>
      <c r="F27" s="164">
        <v>319.04</v>
      </c>
      <c r="G27" s="41">
        <v>278.90999999999997</v>
      </c>
      <c r="H27" s="163">
        <f t="shared" si="2"/>
        <v>-12.578360080240738</v>
      </c>
      <c r="I27" s="161">
        <f aca="true" t="shared" si="7" ref="I27:J29">F27+C27</f>
        <v>706.1</v>
      </c>
      <c r="J27" s="162">
        <f t="shared" si="7"/>
        <v>639.77</v>
      </c>
      <c r="K27" s="42">
        <f t="shared" si="3"/>
        <v>-9.393853561818446</v>
      </c>
    </row>
    <row r="28" spans="1:11" ht="14.25" customHeight="1">
      <c r="A28" s="37">
        <v>19</v>
      </c>
      <c r="B28" s="166" t="s">
        <v>10</v>
      </c>
      <c r="C28" s="161">
        <v>258.60999999999996</v>
      </c>
      <c r="D28" s="162">
        <v>250.89999999999998</v>
      </c>
      <c r="E28" s="187">
        <f t="shared" si="1"/>
        <v>-2.981323228026751</v>
      </c>
      <c r="F28" s="164">
        <v>339.6</v>
      </c>
      <c r="G28" s="41">
        <v>343.19</v>
      </c>
      <c r="H28" s="165">
        <f t="shared" si="2"/>
        <v>1.0571260306242563</v>
      </c>
      <c r="I28" s="161">
        <f t="shared" si="7"/>
        <v>598.21</v>
      </c>
      <c r="J28" s="162">
        <f t="shared" si="7"/>
        <v>594.0899999999999</v>
      </c>
      <c r="K28" s="97">
        <f t="shared" si="3"/>
        <v>-0.6887213520335865</v>
      </c>
    </row>
    <row r="29" spans="1:11" ht="14.25" customHeight="1">
      <c r="A29" s="55">
        <v>21</v>
      </c>
      <c r="B29" s="56" t="s">
        <v>11</v>
      </c>
      <c r="C29" s="161">
        <v>773.89</v>
      </c>
      <c r="D29" s="162">
        <v>661.39</v>
      </c>
      <c r="E29" s="178">
        <f t="shared" si="1"/>
        <v>-14.536949695693185</v>
      </c>
      <c r="F29" s="164">
        <v>527.47</v>
      </c>
      <c r="G29" s="41">
        <v>552.5699999999999</v>
      </c>
      <c r="H29" s="165">
        <f t="shared" si="2"/>
        <v>4.758564468121392</v>
      </c>
      <c r="I29" s="161">
        <f t="shared" si="7"/>
        <v>1301.3600000000001</v>
      </c>
      <c r="J29" s="162">
        <f t="shared" si="7"/>
        <v>1213.96</v>
      </c>
      <c r="K29" s="42">
        <f t="shared" si="3"/>
        <v>-6.716050900596306</v>
      </c>
    </row>
    <row r="30" spans="1:11" ht="14.25" customHeight="1" thickBot="1">
      <c r="A30" s="228" t="s">
        <v>51</v>
      </c>
      <c r="B30" s="229"/>
      <c r="C30" s="168">
        <f aca="true" t="shared" si="8" ref="C30:J30">SUM(C27:C29)</f>
        <v>1419.56</v>
      </c>
      <c r="D30" s="169">
        <f t="shared" si="8"/>
        <v>1273.15</v>
      </c>
      <c r="E30" s="170">
        <f t="shared" si="1"/>
        <v>-10.313759192989368</v>
      </c>
      <c r="F30" s="171">
        <f t="shared" si="8"/>
        <v>1186.1100000000001</v>
      </c>
      <c r="G30" s="81">
        <f t="shared" si="8"/>
        <v>1174.6699999999998</v>
      </c>
      <c r="H30" s="170">
        <f t="shared" si="2"/>
        <v>-0.9644973906298978</v>
      </c>
      <c r="I30" s="168">
        <f>SUM(I27:I29)</f>
        <v>2605.67</v>
      </c>
      <c r="J30" s="169">
        <f t="shared" si="8"/>
        <v>2447.8199999999997</v>
      </c>
      <c r="K30" s="82">
        <f t="shared" si="3"/>
        <v>-6.057942870739593</v>
      </c>
    </row>
    <row r="31" spans="1:11" ht="14.25" customHeight="1" thickBot="1">
      <c r="A31" s="155"/>
      <c r="B31" s="179" t="s">
        <v>0</v>
      </c>
      <c r="C31" s="180">
        <f>C30+C26+C20+C12</f>
        <v>6191.339999999999</v>
      </c>
      <c r="D31" s="181">
        <f>D30+D26+D20+D12</f>
        <v>5181.260000000001</v>
      </c>
      <c r="E31" s="182">
        <f t="shared" si="1"/>
        <v>-16.314400436739028</v>
      </c>
      <c r="F31" s="183">
        <f>F30+F26+F20+F12</f>
        <v>7095.060000000001</v>
      </c>
      <c r="G31" s="92">
        <f>G30+G26+G20+G12</f>
        <v>7194.95</v>
      </c>
      <c r="H31" s="184">
        <f t="shared" si="2"/>
        <v>1.407880976341264</v>
      </c>
      <c r="I31" s="185">
        <f>I30+I26+I20+I12</f>
        <v>13286.4</v>
      </c>
      <c r="J31" s="186">
        <f>J30+J26+J20+J12</f>
        <v>12376.21</v>
      </c>
      <c r="K31" s="93">
        <f t="shared" si="3"/>
        <v>-6.850538896917152</v>
      </c>
    </row>
    <row r="32" spans="1:11" ht="14.25" customHeight="1" hidden="1">
      <c r="A32" s="101">
        <v>24</v>
      </c>
      <c r="B32" s="102" t="s">
        <v>21</v>
      </c>
      <c r="C32" s="104">
        <v>1008.5999999999999</v>
      </c>
      <c r="D32" s="104">
        <v>1447.44</v>
      </c>
      <c r="E32" s="105">
        <f>SUM(C32:D32)</f>
        <v>2456.04</v>
      </c>
      <c r="F32" s="106">
        <v>466.15</v>
      </c>
      <c r="G32" s="106">
        <v>730.26</v>
      </c>
      <c r="H32" s="106">
        <v>579.59</v>
      </c>
      <c r="I32" s="106">
        <v>1658.58</v>
      </c>
      <c r="J32" s="106">
        <v>2881.78</v>
      </c>
      <c r="K32" s="106">
        <v>1736.78</v>
      </c>
    </row>
    <row r="33" spans="1:11" ht="14.25" customHeight="1" hidden="1">
      <c r="A33" s="1">
        <v>25</v>
      </c>
      <c r="B33" s="2" t="s">
        <v>23</v>
      </c>
      <c r="C33" s="4">
        <v>30.060000000000002</v>
      </c>
      <c r="D33" s="4">
        <v>28.51</v>
      </c>
      <c r="E33" s="41">
        <f>SUM(C33:D33)</f>
        <v>58.57000000000001</v>
      </c>
      <c r="F33" s="35">
        <v>2.33</v>
      </c>
      <c r="G33" s="35">
        <v>3.85</v>
      </c>
      <c r="H33" s="35">
        <v>3.4</v>
      </c>
      <c r="I33" s="35">
        <v>25.11</v>
      </c>
      <c r="J33" s="35">
        <v>27.25</v>
      </c>
      <c r="K33" s="35">
        <v>74.17000000000002</v>
      </c>
    </row>
    <row r="34" spans="1:11" s="64" customFormat="1" ht="14.25" customHeight="1" hidden="1">
      <c r="A34" s="231" t="s">
        <v>59</v>
      </c>
      <c r="B34" s="231"/>
      <c r="C34" s="88">
        <f aca="true" t="shared" si="9" ref="C34:K34">SUM(C32:C33)</f>
        <v>1038.6599999999999</v>
      </c>
      <c r="D34" s="88">
        <f t="shared" si="9"/>
        <v>1475.95</v>
      </c>
      <c r="E34" s="89">
        <f t="shared" si="9"/>
        <v>2514.61</v>
      </c>
      <c r="F34" s="89">
        <f t="shared" si="9"/>
        <v>468.47999999999996</v>
      </c>
      <c r="G34" s="89">
        <f t="shared" si="9"/>
        <v>734.11</v>
      </c>
      <c r="H34" s="89">
        <f t="shared" si="9"/>
        <v>582.99</v>
      </c>
      <c r="I34" s="89">
        <f t="shared" si="9"/>
        <v>1683.6899999999998</v>
      </c>
      <c r="J34" s="89">
        <f t="shared" si="9"/>
        <v>2909.03</v>
      </c>
      <c r="K34" s="89">
        <f t="shared" si="9"/>
        <v>1810.95</v>
      </c>
    </row>
    <row r="35" spans="1:11" s="64" customFormat="1" ht="14.25" customHeight="1" hidden="1">
      <c r="A35" s="226" t="s">
        <v>27</v>
      </c>
      <c r="B35" s="227"/>
      <c r="C35" s="91">
        <f aca="true" t="shared" si="10" ref="C35:K35">C34+C31</f>
        <v>7229.999999999999</v>
      </c>
      <c r="D35" s="91">
        <f t="shared" si="10"/>
        <v>6657.210000000001</v>
      </c>
      <c r="E35" s="92">
        <f t="shared" si="10"/>
        <v>2498.295599563261</v>
      </c>
      <c r="F35" s="92">
        <f t="shared" si="10"/>
        <v>7563.540000000001</v>
      </c>
      <c r="G35" s="92">
        <f t="shared" si="10"/>
        <v>7929.0599999999995</v>
      </c>
      <c r="H35" s="92">
        <f t="shared" si="10"/>
        <v>584.3978809763413</v>
      </c>
      <c r="I35" s="92">
        <f t="shared" si="10"/>
        <v>14970.09</v>
      </c>
      <c r="J35" s="92">
        <f t="shared" si="10"/>
        <v>15285.24</v>
      </c>
      <c r="K35" s="92">
        <f t="shared" si="10"/>
        <v>1804.0994611030828</v>
      </c>
    </row>
    <row r="36" spans="1:2" ht="14.25">
      <c r="A36" s="3" t="s">
        <v>46</v>
      </c>
      <c r="B36" s="63" t="s">
        <v>60</v>
      </c>
    </row>
    <row r="41" ht="2.25" customHeight="1"/>
  </sheetData>
  <sheetProtection/>
  <mergeCells count="13">
    <mergeCell ref="A34:B34"/>
    <mergeCell ref="A35:B35"/>
    <mergeCell ref="A12:B12"/>
    <mergeCell ref="A20:B20"/>
    <mergeCell ref="A26:B26"/>
    <mergeCell ref="A30:B30"/>
    <mergeCell ref="I1:K1"/>
    <mergeCell ref="A2:K2"/>
    <mergeCell ref="A4:A5"/>
    <mergeCell ref="B4:B5"/>
    <mergeCell ref="C4:E4"/>
    <mergeCell ref="F4:H4"/>
    <mergeCell ref="I4:K4"/>
  </mergeCells>
  <printOptions horizontalCentered="1"/>
  <pageMargins left="0.1968503937007874" right="0.11811023622047245" top="0.35433070866141736" bottom="0.5511811023622047" header="0.31496062992125984" footer="0.31496062992125984"/>
  <pageSetup horizontalDpi="600" verticalDpi="600" orientation="landscape" paperSize="9" r:id="rId1"/>
  <headerFooter alignWithMargins="0">
    <oddFooter>&amp;C&amp;12Page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2013-02-27T10:21:26Z</cp:lastPrinted>
  <dcterms:created xsi:type="dcterms:W3CDTF">2007-06-20T11:07:42Z</dcterms:created>
  <dcterms:modified xsi:type="dcterms:W3CDTF">2013-03-04T08:59:33Z</dcterms:modified>
  <cp:category/>
  <cp:version/>
  <cp:contentType/>
  <cp:contentStatus/>
</cp:coreProperties>
</file>